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municacion\Desktop\RENDICIÓN DE CUENTAS PERIODO 2025\"/>
    </mc:Choice>
  </mc:AlternateContent>
  <bookViews>
    <workbookView xWindow="0" yWindow="0" windowWidth="28800" windowHeight="12330"/>
  </bookViews>
  <sheets>
    <sheet name="REF V6" sheetId="1" r:id="rId1"/>
  </sheets>
  <externalReferences>
    <externalReference r:id="rId2"/>
    <externalReference r:id="rId3"/>
  </externalReferences>
  <definedNames>
    <definedName name="_xlnm._FilterDatabase" localSheetId="0" hidden="1">'REF V6'!$D$28:$BC$216</definedName>
    <definedName name="_xlnm.Print_Area" localSheetId="0">'REF V6'!$D$28:$AN$216</definedName>
    <definedName name="_xlnm.Criteria" localSheetId="0">'REF V6'!$D$28:$D$28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04" i="1" l="1"/>
  <c r="AB204" i="1"/>
  <c r="AQ204" i="1" s="1"/>
  <c r="W204" i="1"/>
  <c r="AO203" i="1"/>
  <c r="AB203" i="1"/>
  <c r="AP203" i="1" s="1"/>
  <c r="BB203" i="1" s="1"/>
  <c r="W203" i="1"/>
  <c r="AO202" i="1"/>
  <c r="AB202" i="1"/>
  <c r="AP202" i="1" s="1"/>
  <c r="BB202" i="1" s="1"/>
  <c r="W202" i="1"/>
  <c r="AO201" i="1"/>
  <c r="AB201" i="1"/>
  <c r="AP201" i="1" s="1"/>
  <c r="BB201" i="1" s="1"/>
  <c r="W201" i="1"/>
  <c r="BB200" i="1"/>
  <c r="AO200" i="1"/>
  <c r="AB200" i="1"/>
  <c r="W200" i="1"/>
  <c r="AO199" i="1"/>
  <c r="AB199" i="1"/>
  <c r="AQ199" i="1" s="1"/>
  <c r="W199" i="1"/>
  <c r="BB198" i="1"/>
  <c r="AO198" i="1"/>
  <c r="AB198" i="1"/>
  <c r="W198" i="1"/>
  <c r="BB197" i="1"/>
  <c r="AO197" i="1"/>
  <c r="AB197" i="1"/>
  <c r="W197" i="1"/>
  <c r="BB196" i="1"/>
  <c r="AO196" i="1"/>
  <c r="AO195" i="1"/>
  <c r="AB195" i="1"/>
  <c r="AP195" i="1" s="1"/>
  <c r="BB194" i="1"/>
  <c r="AO194" i="1"/>
  <c r="AB194" i="1"/>
  <c r="W194" i="1"/>
  <c r="BB193" i="1"/>
  <c r="AO193" i="1"/>
  <c r="AB193" i="1"/>
  <c r="W193" i="1"/>
  <c r="AO192" i="1"/>
  <c r="AB192" i="1"/>
  <c r="AR192" i="1" s="1"/>
  <c r="W192" i="1"/>
  <c r="AR191" i="1"/>
  <c r="AQ191" i="1"/>
  <c r="AP191" i="1"/>
  <c r="AO191" i="1"/>
  <c r="W191" i="1"/>
  <c r="AO190" i="1"/>
  <c r="AB190" i="1"/>
  <c r="AP190" i="1" s="1"/>
  <c r="W190" i="1"/>
  <c r="BB189" i="1"/>
  <c r="AO189" i="1"/>
  <c r="AB189" i="1"/>
  <c r="W189" i="1"/>
  <c r="AQ188" i="1"/>
  <c r="AO188" i="1"/>
  <c r="AB188" i="1"/>
  <c r="BB188" i="1" s="1"/>
  <c r="W188" i="1"/>
  <c r="AQ187" i="1"/>
  <c r="AO187" i="1"/>
  <c r="AB187" i="1"/>
  <c r="BB187" i="1" s="1"/>
  <c r="W187" i="1"/>
  <c r="BB186" i="1"/>
  <c r="AQ186" i="1"/>
  <c r="AO186" i="1"/>
  <c r="AB186" i="1"/>
  <c r="W186" i="1"/>
  <c r="BB185" i="1"/>
  <c r="AO185" i="1"/>
  <c r="W185" i="1"/>
  <c r="BB184" i="1"/>
  <c r="AO184" i="1"/>
  <c r="W184" i="1"/>
  <c r="AO183" i="1"/>
  <c r="AB183" i="1"/>
  <c r="AP183" i="1" s="1"/>
  <c r="W183" i="1"/>
  <c r="AO182" i="1"/>
  <c r="AB182" i="1"/>
  <c r="AP182" i="1" s="1"/>
  <c r="W182" i="1"/>
  <c r="AO181" i="1"/>
  <c r="AB181" i="1"/>
  <c r="AP181" i="1" s="1"/>
  <c r="W181" i="1"/>
  <c r="AO180" i="1"/>
  <c r="AB180" i="1"/>
  <c r="AP180" i="1" s="1"/>
  <c r="W180" i="1"/>
  <c r="BB179" i="1"/>
  <c r="AO179" i="1"/>
  <c r="AB179" i="1"/>
  <c r="W179" i="1"/>
  <c r="BB178" i="1"/>
  <c r="AO178" i="1"/>
  <c r="AB178" i="1"/>
  <c r="W178" i="1"/>
  <c r="AO177" i="1"/>
  <c r="AB177" i="1"/>
  <c r="AR177" i="1" s="1"/>
  <c r="BA177" i="1" s="1"/>
  <c r="BB177" i="1" s="1"/>
  <c r="W177" i="1"/>
  <c r="BB176" i="1"/>
  <c r="AO176" i="1"/>
  <c r="AB176" i="1"/>
  <c r="W176" i="1"/>
  <c r="BB175" i="1"/>
  <c r="AO175" i="1"/>
  <c r="AB175" i="1"/>
  <c r="W175" i="1"/>
  <c r="BB174" i="1"/>
  <c r="AO174" i="1"/>
  <c r="AB174" i="1"/>
  <c r="W174" i="1"/>
  <c r="AO173" i="1"/>
  <c r="AB173" i="1"/>
  <c r="AP173" i="1" s="1"/>
  <c r="W173" i="1"/>
  <c r="AR172" i="1"/>
  <c r="AP172" i="1"/>
  <c r="AQ172" i="1" s="1"/>
  <c r="AO172" i="1"/>
  <c r="AB172" i="1"/>
  <c r="W172" i="1"/>
  <c r="AO171" i="1"/>
  <c r="AB171" i="1"/>
  <c r="AP171" i="1" s="1"/>
  <c r="W171" i="1"/>
  <c r="BB170" i="1"/>
  <c r="AO170" i="1"/>
  <c r="AO169" i="1"/>
  <c r="AB169" i="1"/>
  <c r="AP169" i="1" s="1"/>
  <c r="W169" i="1"/>
  <c r="AO168" i="1"/>
  <c r="AB168" i="1"/>
  <c r="AP168" i="1" s="1"/>
  <c r="W168" i="1"/>
  <c r="AO167" i="1"/>
  <c r="AB167" i="1"/>
  <c r="AP167" i="1" s="1"/>
  <c r="W167" i="1"/>
  <c r="AO166" i="1"/>
  <c r="AB166" i="1"/>
  <c r="AP166" i="1" s="1"/>
  <c r="W166" i="1"/>
  <c r="AO165" i="1"/>
  <c r="AB165" i="1"/>
  <c r="AP165" i="1" s="1"/>
  <c r="W165" i="1"/>
  <c r="AO164" i="1"/>
  <c r="AB164" i="1"/>
  <c r="AP164" i="1" s="1"/>
  <c r="W164" i="1"/>
  <c r="BB163" i="1"/>
  <c r="AO163" i="1"/>
  <c r="AB163" i="1"/>
  <c r="W163" i="1"/>
  <c r="BB162" i="1"/>
  <c r="AO162" i="1"/>
  <c r="AB162" i="1"/>
  <c r="W162" i="1"/>
  <c r="BB161" i="1"/>
  <c r="AO161" i="1"/>
  <c r="AB161" i="1"/>
  <c r="W161" i="1"/>
  <c r="AO160" i="1"/>
  <c r="AB160" i="1"/>
  <c r="BB160" i="1" s="1"/>
  <c r="W160" i="1"/>
  <c r="BB159" i="1"/>
  <c r="AO159" i="1"/>
  <c r="AB159" i="1"/>
  <c r="W159" i="1"/>
  <c r="AO158" i="1"/>
  <c r="AB158" i="1"/>
  <c r="BB158" i="1" s="1"/>
  <c r="W158" i="1"/>
  <c r="BB157" i="1"/>
  <c r="AO157" i="1"/>
  <c r="AB157" i="1"/>
  <c r="W157" i="1"/>
  <c r="BB156" i="1"/>
  <c r="AO156" i="1"/>
  <c r="AA156" i="1"/>
  <c r="W156" i="1"/>
  <c r="AQ155" i="1"/>
  <c r="AP155" i="1"/>
  <c r="AO155" i="1"/>
  <c r="W155" i="1"/>
  <c r="AQ154" i="1"/>
  <c r="AP154" i="1"/>
  <c r="AO154" i="1"/>
  <c r="W154" i="1"/>
  <c r="AR153" i="1"/>
  <c r="AQ153" i="1"/>
  <c r="AO153" i="1"/>
  <c r="AB153" i="1"/>
  <c r="W153" i="1"/>
  <c r="AO152" i="1"/>
  <c r="AB152" i="1"/>
  <c r="BB152" i="1" s="1"/>
  <c r="W152" i="1"/>
  <c r="BB151" i="1"/>
  <c r="AO151" i="1"/>
  <c r="AB151" i="1"/>
  <c r="W151" i="1"/>
  <c r="AO150" i="1"/>
  <c r="AB150" i="1"/>
  <c r="AP150" i="1" s="1"/>
  <c r="W150" i="1"/>
  <c r="AO149" i="1"/>
  <c r="AB149" i="1"/>
  <c r="BB149" i="1" s="1"/>
  <c r="W149" i="1"/>
  <c r="AB148" i="1"/>
  <c r="BB148" i="1" s="1"/>
  <c r="AA148" i="1"/>
  <c r="BB147" i="1"/>
  <c r="AO147" i="1"/>
  <c r="W147" i="1"/>
  <c r="AP146" i="1"/>
  <c r="AQ146" i="1" s="1"/>
  <c r="BB146" i="1" s="1"/>
  <c r="AO146" i="1"/>
  <c r="W146" i="1"/>
  <c r="BB145" i="1"/>
  <c r="AO145" i="1"/>
  <c r="W145" i="1"/>
  <c r="AR144" i="1"/>
  <c r="BB144" i="1" s="1"/>
  <c r="AO144" i="1"/>
  <c r="AB144" i="1"/>
  <c r="W144" i="1"/>
  <c r="AO143" i="1"/>
  <c r="AB143" i="1"/>
  <c r="AQ143" i="1" s="1"/>
  <c r="AR143" i="1" s="1"/>
  <c r="W143" i="1"/>
  <c r="AR142" i="1"/>
  <c r="BB142" i="1" s="1"/>
  <c r="AO142" i="1"/>
  <c r="AB142" i="1"/>
  <c r="W142" i="1"/>
  <c r="AO141" i="1"/>
  <c r="AB141" i="1"/>
  <c r="AP141" i="1" s="1"/>
  <c r="W141" i="1"/>
  <c r="BB140" i="1"/>
  <c r="AO140" i="1"/>
  <c r="AB140" i="1"/>
  <c r="W140" i="1"/>
  <c r="BB139" i="1"/>
  <c r="AO139" i="1"/>
  <c r="AB139" i="1"/>
  <c r="W139" i="1"/>
  <c r="BB138" i="1"/>
  <c r="AO138" i="1"/>
  <c r="AB138" i="1"/>
  <c r="W138" i="1"/>
  <c r="BB137" i="1"/>
  <c r="AO137" i="1"/>
  <c r="AB137" i="1"/>
  <c r="W137" i="1"/>
  <c r="AO136" i="1"/>
  <c r="AB136" i="1"/>
  <c r="BB136" i="1" s="1"/>
  <c r="W136" i="1"/>
  <c r="BB135" i="1"/>
  <c r="AO135" i="1"/>
  <c r="AB135" i="1"/>
  <c r="W135" i="1"/>
  <c r="BB134" i="1"/>
  <c r="AO134" i="1"/>
  <c r="AB134" i="1"/>
  <c r="W134" i="1"/>
  <c r="AQ133" i="1"/>
  <c r="BB133" i="1" s="1"/>
  <c r="AO133" i="1"/>
  <c r="AB133" i="1"/>
  <c r="W133" i="1"/>
  <c r="AQ132" i="1"/>
  <c r="BB132" i="1" s="1"/>
  <c r="AO132" i="1"/>
  <c r="AB132" i="1"/>
  <c r="W132" i="1"/>
  <c r="BB131" i="1"/>
  <c r="AO130" i="1"/>
  <c r="AB130" i="1"/>
  <c r="AP130" i="1" s="1"/>
  <c r="W130" i="1"/>
  <c r="BB129" i="1"/>
  <c r="BB128" i="1"/>
  <c r="AO128" i="1"/>
  <c r="AB128" i="1"/>
  <c r="W128" i="1"/>
  <c r="BB127" i="1"/>
  <c r="AO127" i="1"/>
  <c r="AB127" i="1"/>
  <c r="W127" i="1"/>
  <c r="BB126" i="1"/>
  <c r="AO126" i="1"/>
  <c r="AB126" i="1"/>
  <c r="W126" i="1"/>
  <c r="BB125" i="1"/>
  <c r="AO125" i="1"/>
  <c r="AB125" i="1"/>
  <c r="W125" i="1"/>
  <c r="BB124" i="1"/>
  <c r="AO124" i="1"/>
  <c r="AO123" i="1"/>
  <c r="AB123" i="1"/>
  <c r="AR123" i="1" s="1"/>
  <c r="W123" i="1"/>
  <c r="BB122" i="1"/>
  <c r="AO122" i="1"/>
  <c r="AB122" i="1"/>
  <c r="W122" i="1"/>
  <c r="BB121" i="1"/>
  <c r="AO121" i="1"/>
  <c r="AB121" i="1"/>
  <c r="W121" i="1"/>
  <c r="BB120" i="1"/>
  <c r="AO120" i="1"/>
  <c r="AB120" i="1"/>
  <c r="W120" i="1"/>
  <c r="AP119" i="1"/>
  <c r="AQ119" i="1" s="1"/>
  <c r="AO119" i="1"/>
  <c r="W119" i="1"/>
  <c r="AP118" i="1"/>
  <c r="AO118" i="1"/>
  <c r="AB118" i="1"/>
  <c r="W118" i="1"/>
  <c r="BB117" i="1"/>
  <c r="AO117" i="1"/>
  <c r="AB117" i="1"/>
  <c r="W117" i="1"/>
  <c r="AR116" i="1"/>
  <c r="AQ116" i="1"/>
  <c r="AO116" i="1"/>
  <c r="AB116" i="1"/>
  <c r="W116" i="1"/>
  <c r="AO115" i="1"/>
  <c r="AB115" i="1"/>
  <c r="AQ115" i="1" s="1"/>
  <c r="AR115" i="1" s="1"/>
  <c r="W115" i="1"/>
  <c r="BB114" i="1"/>
  <c r="AO114" i="1"/>
  <c r="AB114" i="1"/>
  <c r="AO113" i="1"/>
  <c r="AB113" i="1"/>
  <c r="AQ113" i="1" s="1"/>
  <c r="BB113" i="1" s="1"/>
  <c r="BB112" i="1"/>
  <c r="AO112" i="1"/>
  <c r="AB112" i="1"/>
  <c r="W112" i="1"/>
  <c r="AO111" i="1"/>
  <c r="AB111" i="1"/>
  <c r="AP111" i="1" s="1"/>
  <c r="W111" i="1"/>
  <c r="AO110" i="1"/>
  <c r="AB110" i="1"/>
  <c r="AQ110" i="1" s="1"/>
  <c r="W110" i="1"/>
  <c r="BB109" i="1"/>
  <c r="AO109" i="1"/>
  <c r="AB109" i="1"/>
  <c r="W109" i="1"/>
  <c r="BB108" i="1"/>
  <c r="AO108" i="1"/>
  <c r="AB108" i="1"/>
  <c r="W108" i="1"/>
  <c r="BB107" i="1"/>
  <c r="AO107" i="1"/>
  <c r="AB107" i="1"/>
  <c r="W107" i="1"/>
  <c r="BB106" i="1"/>
  <c r="AO106" i="1"/>
  <c r="AB106" i="1"/>
  <c r="W106" i="1"/>
  <c r="AO105" i="1"/>
  <c r="AB105" i="1"/>
  <c r="AQ105" i="1" s="1"/>
  <c r="AR105" i="1" s="1"/>
  <c r="W105" i="1"/>
  <c r="AO104" i="1"/>
  <c r="AB104" i="1"/>
  <c r="AQ104" i="1" s="1"/>
  <c r="AR104" i="1" s="1"/>
  <c r="BB104" i="1" s="1"/>
  <c r="W104" i="1"/>
  <c r="BB103" i="1"/>
  <c r="AO103" i="1"/>
  <c r="AB103" i="1"/>
  <c r="W103" i="1"/>
  <c r="BB102" i="1"/>
  <c r="AO102" i="1"/>
  <c r="AB102" i="1"/>
  <c r="W102" i="1"/>
  <c r="AO101" i="1"/>
  <c r="AB101" i="1"/>
  <c r="BB101" i="1" s="1"/>
  <c r="W101" i="1"/>
  <c r="AR100" i="1"/>
  <c r="BB100" i="1" s="1"/>
  <c r="AO100" i="1"/>
  <c r="AB100" i="1"/>
  <c r="W100" i="1"/>
  <c r="AO99" i="1"/>
  <c r="AB99" i="1"/>
  <c r="AP99" i="1" s="1"/>
  <c r="AQ99" i="1" s="1"/>
  <c r="AR99" i="1" s="1"/>
  <c r="BB99" i="1" s="1"/>
  <c r="W99" i="1"/>
  <c r="AO98" i="1"/>
  <c r="AB98" i="1"/>
  <c r="AP98" i="1" s="1"/>
  <c r="AQ98" i="1" s="1"/>
  <c r="AR98" i="1" s="1"/>
  <c r="BB98" i="1" s="1"/>
  <c r="W98" i="1"/>
  <c r="AO97" i="1"/>
  <c r="AB97" i="1"/>
  <c r="AP97" i="1" s="1"/>
  <c r="AQ97" i="1" s="1"/>
  <c r="AR97" i="1" s="1"/>
  <c r="BB97" i="1" s="1"/>
  <c r="W97" i="1"/>
  <c r="AO96" i="1"/>
  <c r="AB96" i="1"/>
  <c r="BB96" i="1" s="1"/>
  <c r="W96" i="1"/>
  <c r="BB95" i="1"/>
  <c r="AO95" i="1"/>
  <c r="AB95" i="1"/>
  <c r="W95" i="1"/>
  <c r="BB94" i="1"/>
  <c r="AO94" i="1"/>
  <c r="AB94" i="1"/>
  <c r="W94" i="1"/>
  <c r="BB93" i="1"/>
  <c r="AO93" i="1"/>
  <c r="AB93" i="1"/>
  <c r="W93" i="1"/>
  <c r="BB92" i="1"/>
  <c r="AO92" i="1"/>
  <c r="AB92" i="1"/>
  <c r="W92" i="1"/>
  <c r="AQ91" i="1"/>
  <c r="AP91" i="1"/>
  <c r="AO91" i="1"/>
  <c r="AB91" i="1"/>
  <c r="W91" i="1"/>
  <c r="AQ90" i="1"/>
  <c r="AP90" i="1"/>
  <c r="AO90" i="1"/>
  <c r="AB90" i="1"/>
  <c r="W90" i="1"/>
  <c r="BB89" i="1"/>
  <c r="AO89" i="1"/>
  <c r="AB89" i="1"/>
  <c r="W89" i="1"/>
  <c r="BB88" i="1"/>
  <c r="AO88" i="1"/>
  <c r="AB88" i="1"/>
  <c r="W88" i="1"/>
  <c r="BB87" i="1"/>
  <c r="AO87" i="1"/>
  <c r="AB87" i="1"/>
  <c r="W87" i="1"/>
  <c r="BB86" i="1"/>
  <c r="AO86" i="1"/>
  <c r="AB86" i="1"/>
  <c r="W86" i="1"/>
  <c r="BB85" i="1"/>
  <c r="AO85" i="1"/>
  <c r="AB85" i="1"/>
  <c r="W85" i="1"/>
  <c r="BB84" i="1"/>
  <c r="AO84" i="1"/>
  <c r="AB84" i="1"/>
  <c r="W84" i="1"/>
  <c r="BB83" i="1"/>
  <c r="AO83" i="1"/>
  <c r="AB83" i="1"/>
  <c r="W83" i="1"/>
  <c r="BB82" i="1"/>
  <c r="AO82" i="1"/>
  <c r="AB82" i="1"/>
  <c r="W82" i="1"/>
  <c r="BB81" i="1"/>
  <c r="AO81" i="1"/>
  <c r="AB81" i="1"/>
  <c r="W81" i="1"/>
  <c r="BB80" i="1"/>
  <c r="AO80" i="1"/>
  <c r="AB80" i="1"/>
  <c r="W80" i="1"/>
  <c r="BB79" i="1"/>
  <c r="AO79" i="1"/>
  <c r="W79" i="1"/>
  <c r="BB78" i="1"/>
  <c r="AO78" i="1"/>
  <c r="W78" i="1"/>
  <c r="BB77" i="1"/>
  <c r="AO77" i="1"/>
  <c r="AB77" i="1"/>
  <c r="W77" i="1"/>
  <c r="AO76" i="1"/>
  <c r="AB76" i="1"/>
  <c r="BB76" i="1" s="1"/>
  <c r="W76" i="1"/>
  <c r="BB75" i="1"/>
  <c r="AB75" i="1"/>
  <c r="W75" i="1"/>
  <c r="BB74" i="1"/>
  <c r="AB74" i="1"/>
  <c r="W74" i="1"/>
  <c r="BB73" i="1"/>
  <c r="AB73" i="1"/>
  <c r="W73" i="1"/>
  <c r="BB72" i="1"/>
  <c r="AB72" i="1"/>
  <c r="W72" i="1"/>
  <c r="AB71" i="1"/>
  <c r="BB71" i="1" s="1"/>
  <c r="BB70" i="1"/>
  <c r="AB70" i="1"/>
  <c r="W70" i="1"/>
  <c r="BB69" i="1"/>
  <c r="AB68" i="1"/>
  <c r="AP68" i="1" s="1"/>
  <c r="AQ68" i="1" s="1"/>
  <c r="AR68" i="1" s="1"/>
  <c r="BB68" i="1" s="1"/>
  <c r="W68" i="1"/>
  <c r="BB67" i="1"/>
  <c r="BB66" i="1"/>
  <c r="AB66" i="1"/>
  <c r="W66" i="1"/>
  <c r="AB65" i="1"/>
  <c r="W65" i="1"/>
  <c r="AB64" i="1"/>
  <c r="W64" i="1"/>
  <c r="AB63" i="1"/>
  <c r="W63" i="1"/>
  <c r="AR62" i="1"/>
  <c r="BB62" i="1" s="1"/>
  <c r="AB62" i="1"/>
  <c r="W62" i="1"/>
  <c r="AB61" i="1"/>
  <c r="AQ61" i="1" s="1"/>
  <c r="W61" i="1"/>
  <c r="BB60" i="1"/>
  <c r="AB60" i="1"/>
  <c r="W60" i="1"/>
  <c r="AB59" i="1"/>
  <c r="BB59" i="1" s="1"/>
  <c r="W59" i="1"/>
  <c r="BB58" i="1"/>
  <c r="W58" i="1"/>
  <c r="BB57" i="1"/>
  <c r="W57" i="1"/>
  <c r="AO56" i="1"/>
  <c r="AB56" i="1"/>
  <c r="BB56" i="1" s="1"/>
  <c r="W56" i="1"/>
  <c r="AO55" i="1"/>
  <c r="W55" i="1"/>
  <c r="AO54" i="1"/>
  <c r="W54" i="1"/>
  <c r="AO53" i="1"/>
  <c r="W53" i="1"/>
  <c r="AP52" i="1"/>
  <c r="AQ52" i="1" s="1"/>
  <c r="AR52" i="1" s="1"/>
  <c r="AO52" i="1"/>
  <c r="AB52" i="1"/>
  <c r="W52" i="1"/>
  <c r="AP51" i="1"/>
  <c r="AQ51" i="1" s="1"/>
  <c r="AO51" i="1"/>
  <c r="AB51" i="1"/>
  <c r="W51" i="1"/>
  <c r="BB50" i="1"/>
  <c r="AO50" i="1"/>
  <c r="AB50" i="1"/>
  <c r="W50" i="1"/>
  <c r="BB49" i="1"/>
  <c r="AO49" i="1"/>
  <c r="AB49" i="1"/>
  <c r="W49" i="1"/>
  <c r="AO48" i="1"/>
  <c r="AB48" i="1"/>
  <c r="AP48" i="1" s="1"/>
  <c r="BB48" i="1" s="1"/>
  <c r="W48" i="1"/>
  <c r="AO47" i="1"/>
  <c r="AB47" i="1"/>
  <c r="AQ47" i="1" s="1"/>
  <c r="W47" i="1"/>
  <c r="BB46" i="1"/>
  <c r="AO46" i="1"/>
  <c r="AB46" i="1"/>
  <c r="AO45" i="1"/>
  <c r="AB45" i="1"/>
  <c r="AQ45" i="1" s="1"/>
  <c r="BB45" i="1" s="1"/>
  <c r="AP44" i="1"/>
  <c r="AQ44" i="1" s="1"/>
  <c r="AO44" i="1"/>
  <c r="AB44" i="1"/>
  <c r="W44" i="1"/>
  <c r="BB43" i="1"/>
  <c r="AO43" i="1"/>
  <c r="AB43" i="1"/>
  <c r="W43" i="1"/>
  <c r="AO42" i="1"/>
  <c r="AB42" i="1"/>
  <c r="AP42" i="1" s="1"/>
  <c r="W42" i="1"/>
  <c r="AO41" i="1"/>
  <c r="AB41" i="1"/>
  <c r="AR41" i="1" s="1"/>
  <c r="BB41" i="1" s="1"/>
  <c r="W41" i="1"/>
  <c r="AO40" i="1"/>
  <c r="AB40" i="1"/>
  <c r="AR40" i="1" s="1"/>
  <c r="BB40" i="1" s="1"/>
  <c r="W40" i="1"/>
  <c r="BB39" i="1"/>
  <c r="AO39" i="1"/>
  <c r="AB39" i="1"/>
  <c r="W39" i="1"/>
  <c r="BB38" i="1"/>
  <c r="AO38" i="1"/>
  <c r="AB38" i="1"/>
  <c r="W38" i="1"/>
  <c r="AP37" i="1"/>
  <c r="BB37" i="1" s="1"/>
  <c r="W37" i="1"/>
  <c r="BB36" i="1"/>
  <c r="AO36" i="1"/>
  <c r="AB36" i="1"/>
  <c r="W36" i="1"/>
  <c r="BB35" i="1"/>
  <c r="AO35" i="1"/>
  <c r="AB35" i="1"/>
  <c r="W35" i="1"/>
  <c r="AO34" i="1"/>
  <c r="AB34" i="1"/>
  <c r="BB34" i="1" s="1"/>
  <c r="W34" i="1"/>
  <c r="AO33" i="1"/>
  <c r="AB33" i="1"/>
  <c r="AR33" i="1" s="1"/>
  <c r="BB33" i="1" s="1"/>
  <c r="W33" i="1"/>
  <c r="AO32" i="1"/>
  <c r="AB32" i="1"/>
  <c r="AP32" i="1" s="1"/>
  <c r="W32" i="1"/>
  <c r="AP31" i="1"/>
  <c r="AQ31" i="1" s="1"/>
  <c r="AO31" i="1"/>
  <c r="AB31" i="1"/>
  <c r="W31" i="1"/>
  <c r="AP30" i="1"/>
  <c r="AQ30" i="1" s="1"/>
  <c r="AO30" i="1"/>
  <c r="AB30" i="1"/>
  <c r="W30" i="1"/>
  <c r="AP29" i="1"/>
  <c r="AR29" i="1" s="1"/>
  <c r="AO29" i="1"/>
  <c r="AB29" i="1"/>
  <c r="W29" i="1"/>
  <c r="AR150" i="1" l="1"/>
  <c r="BB116" i="1"/>
  <c r="AR110" i="1"/>
  <c r="BB153" i="1"/>
  <c r="BB191" i="1"/>
  <c r="BB91" i="1"/>
  <c r="AQ192" i="1"/>
  <c r="AR47" i="1"/>
  <c r="BB47" i="1" s="1"/>
  <c r="AR51" i="1"/>
  <c r="BB51" i="1" s="1"/>
  <c r="AP105" i="1"/>
  <c r="BB105" i="1" s="1"/>
  <c r="AP143" i="1"/>
  <c r="BB143" i="1" s="1"/>
  <c r="BB90" i="1"/>
  <c r="AR31" i="1"/>
  <c r="BB31" i="1" s="1"/>
  <c r="BB115" i="1"/>
  <c r="AQ190" i="1"/>
  <c r="BB190" i="1" s="1"/>
  <c r="AP76" i="1"/>
  <c r="AQ76" i="1" s="1"/>
  <c r="BB172" i="1"/>
  <c r="AP204" i="1"/>
  <c r="BB204" i="1" s="1"/>
  <c r="AR44" i="1"/>
  <c r="BB44" i="1" s="1"/>
  <c r="AQ166" i="1"/>
  <c r="BB166" i="1" s="1"/>
  <c r="AQ171" i="1"/>
  <c r="BB171" i="1" s="1"/>
  <c r="AQ32" i="1"/>
  <c r="AR32" i="1" s="1"/>
  <c r="AQ168" i="1"/>
  <c r="BB168" i="1" s="1"/>
  <c r="AR119" i="1"/>
  <c r="BB119" i="1" s="1"/>
  <c r="AQ130" i="1"/>
  <c r="AR130" i="1" s="1"/>
  <c r="BB130" i="1" s="1"/>
  <c r="BB52" i="1"/>
  <c r="AQ182" i="1"/>
  <c r="BB182" i="1" s="1"/>
  <c r="AQ180" i="1"/>
  <c r="BB180" i="1" s="1"/>
  <c r="AR61" i="1"/>
  <c r="BB61" i="1" s="1"/>
  <c r="AQ181" i="1"/>
  <c r="BB181" i="1" s="1"/>
  <c r="AR164" i="1"/>
  <c r="BB164" i="1" s="1"/>
  <c r="AQ169" i="1"/>
  <c r="BB169" i="1" s="1"/>
  <c r="AQ111" i="1"/>
  <c r="AR111" i="1" s="1"/>
  <c r="AR165" i="1"/>
  <c r="AQ165" i="1"/>
  <c r="AQ173" i="1"/>
  <c r="AR173" i="1" s="1"/>
  <c r="AQ183" i="1"/>
  <c r="BB183" i="1" s="1"/>
  <c r="AQ195" i="1"/>
  <c r="BB195" i="1" s="1"/>
  <c r="AQ42" i="1"/>
  <c r="AR42" i="1" s="1"/>
  <c r="AQ167" i="1"/>
  <c r="BB167" i="1" s="1"/>
  <c r="AP110" i="1"/>
  <c r="AQ150" i="1"/>
  <c r="BB150" i="1" s="1"/>
  <c r="AP192" i="1"/>
  <c r="BB192" i="1" s="1"/>
  <c r="AR30" i="1"/>
  <c r="BB30" i="1" s="1"/>
  <c r="AQ118" i="1"/>
  <c r="AR118" i="1" s="1"/>
  <c r="AQ123" i="1"/>
  <c r="BB123" i="1" s="1"/>
  <c r="AQ141" i="1"/>
  <c r="AR141" i="1" s="1"/>
  <c r="AQ29" i="1"/>
  <c r="BB29" i="1" s="1"/>
  <c r="AP199" i="1"/>
  <c r="BB199" i="1" s="1"/>
  <c r="BB141" i="1" l="1"/>
  <c r="BB110" i="1"/>
  <c r="BB165" i="1"/>
  <c r="BB173" i="1"/>
  <c r="BB42" i="1"/>
  <c r="BB118" i="1"/>
  <c r="BB111" i="1"/>
  <c r="BB32" i="1"/>
</calcChain>
</file>

<file path=xl/sharedStrings.xml><?xml version="1.0" encoding="utf-8"?>
<sst xmlns="http://schemas.openxmlformats.org/spreadsheetml/2006/main" count="2960" uniqueCount="777">
  <si>
    <t xml:space="preserve">PLAN OPERATIVO ANUAL </t>
  </si>
  <si>
    <t xml:space="preserve">MISIÓN INSTITUCIONAL: </t>
  </si>
  <si>
    <t>‘“Garantizar un ecosistema de movilidad, eficiente y sostenible con procesos ágiles y transparentes para todos en la sierra central del Ecuador”</t>
  </si>
  <si>
    <t>VISIÓN INSTITUCIONAL:</t>
  </si>
  <si>
    <t>“Al año 2026 contar con un sistema de movilidad innovador, ciudades seguras y atractivas para vivir y personas responsables con la comunidad en el territorio mancomunado”</t>
  </si>
  <si>
    <t>Dirección</t>
  </si>
  <si>
    <t>Área</t>
  </si>
  <si>
    <t>CUP PROYECTO DE INVERSIÓN</t>
  </si>
  <si>
    <t>NOMBRE DEL PROYECTO DE INVERSIÓN</t>
  </si>
  <si>
    <t xml:space="preserve">FUENTE DE FINANCIAMIENTO </t>
  </si>
  <si>
    <t>ALINEACIÓN NACIONAL/OBJETIVO PND 
2021-2025</t>
  </si>
  <si>
    <t>ALINEACIÓN ESTRATÉGICA/OBJETIVO ESTRATÉGICO</t>
  </si>
  <si>
    <t>Objetivo Operativo</t>
  </si>
  <si>
    <t>Actividad</t>
  </si>
  <si>
    <t>Subactividad</t>
  </si>
  <si>
    <t>Actividad de arrastre ( Si/no)</t>
  </si>
  <si>
    <t xml:space="preserve">Nombre del Indicador Operativo Asociado  a la subactividad </t>
  </si>
  <si>
    <t>Fórmula del indicador Operativo asociado a la subactividad</t>
  </si>
  <si>
    <t>Meta cuantificable Subactividad</t>
  </si>
  <si>
    <t>Frecuencia del indicador</t>
  </si>
  <si>
    <t>Riesgo</t>
  </si>
  <si>
    <t>Impacto</t>
  </si>
  <si>
    <t>Grupo de gasto</t>
  </si>
  <si>
    <t>Cod. Ítem Presupeustario</t>
  </si>
  <si>
    <t>Nombre del ítem presupuestario</t>
  </si>
  <si>
    <t>Planificado</t>
  </si>
  <si>
    <t>Reforma de Suplemento</t>
  </si>
  <si>
    <t>Reforma de Traspaso (Disminución)</t>
  </si>
  <si>
    <t>Reforma de Traspaso (Incremento)</t>
  </si>
  <si>
    <t>Codificado</t>
  </si>
  <si>
    <t>1er Cuatrimestres</t>
  </si>
  <si>
    <t>2do Cuatrimestre</t>
  </si>
  <si>
    <t>3 er Cuatrimestre</t>
  </si>
  <si>
    <t>ABRIL</t>
  </si>
  <si>
    <t>MAYO</t>
  </si>
  <si>
    <t>JUNIO</t>
  </si>
  <si>
    <t>JULIO</t>
  </si>
  <si>
    <t>AGOSTO</t>
  </si>
  <si>
    <t>SEPTIEMBRE</t>
  </si>
  <si>
    <t>OCTUBRE</t>
  </si>
  <si>
    <t>NOVIEMBRE</t>
  </si>
  <si>
    <t>DICIEMBRE</t>
  </si>
  <si>
    <t>Total</t>
  </si>
  <si>
    <t>TOTAL</t>
  </si>
  <si>
    <t>Actividad de control</t>
  </si>
  <si>
    <t>Observación de la reforma</t>
  </si>
  <si>
    <t>Dirección Administrativa</t>
  </si>
  <si>
    <t>Talento Humano</t>
  </si>
  <si>
    <t>1.Propios</t>
  </si>
  <si>
    <t>4.Garantizar la gestión de las finanzas públicas de manera sostenible y transparente.</t>
  </si>
  <si>
    <t>Fortalecer las capacidades y competencias del Talento Humano</t>
  </si>
  <si>
    <t>Cumplir con las obligaciones patronales</t>
  </si>
  <si>
    <t>Revisión y Elaboración de información habilitante para los pagos.</t>
  </si>
  <si>
    <t>Solicitud de autorización de pagos.</t>
  </si>
  <si>
    <t>Nueva</t>
  </si>
  <si>
    <t>Obligaciones Patronales</t>
  </si>
  <si>
    <t>Ejecutado / Presupuestado</t>
  </si>
  <si>
    <t>anual</t>
  </si>
  <si>
    <t>Reducción de Ingresos obtenidos de la prestación de servicios.</t>
  </si>
  <si>
    <t>Medio</t>
  </si>
  <si>
    <t>51.01.05</t>
  </si>
  <si>
    <t>Roles de pago</t>
  </si>
  <si>
    <t>Auxiliar de Servicios</t>
  </si>
  <si>
    <t>Fortalecer la imagen institucional</t>
  </si>
  <si>
    <t>Cumplir con el pago de Agua Potable.</t>
  </si>
  <si>
    <t>Recepción y Revisión de facturas.</t>
  </si>
  <si>
    <t>Facturas</t>
  </si>
  <si>
    <t>Facturas Pagadas/ Valores Presupuestados.</t>
  </si>
  <si>
    <t>53.01.01</t>
  </si>
  <si>
    <t xml:space="preserve">Facturas pagadas </t>
  </si>
  <si>
    <t>Cumplir con el pago de energía eléctrica.</t>
  </si>
  <si>
    <t>53.01.04</t>
  </si>
  <si>
    <t>Cumplir con el pago de Internet, conexión y línea telefónica.</t>
  </si>
  <si>
    <t>53.01.05</t>
  </si>
  <si>
    <t>Seguridad Ocupacional</t>
  </si>
  <si>
    <t>Monitorear los vehículos Institucionales, mediante Rastreo Satelital.</t>
  </si>
  <si>
    <t>Realizar el proceso de contratación.</t>
  </si>
  <si>
    <t>Levantamiento de la información.</t>
  </si>
  <si>
    <t>Rastreo</t>
  </si>
  <si>
    <t>Rastreo adquirido / Rastreo requerido</t>
  </si>
  <si>
    <t>No contar con la totalidad de la flota  vehicular planificada.</t>
  </si>
  <si>
    <t>Facturas pagadas</t>
  </si>
  <si>
    <t>Cumplir con la normativa vigente de Seguridad Ocupacional. ( Mantenimiento y Recaraga de extintores).</t>
  </si>
  <si>
    <t>Contratar personal idoneo para el mantenimiento</t>
  </si>
  <si>
    <t>Realizar el proceso de contratación</t>
  </si>
  <si>
    <t>Mantenimiento</t>
  </si>
  <si>
    <t>Mantenimientos solicitados / mantenimientos planificados</t>
  </si>
  <si>
    <t xml:space="preserve">No contar con proveedores que cumplan con el objetivo. </t>
  </si>
  <si>
    <t>53.02.03</t>
  </si>
  <si>
    <t>Proceso ejecutado y/o facturas pagadas</t>
  </si>
  <si>
    <r>
      <t xml:space="preserve">En base a la Resolución Administrativa </t>
    </r>
    <r>
      <rPr>
        <b/>
        <sz val="9"/>
        <color theme="1"/>
        <rFont val="Century Gothic"/>
        <family val="2"/>
      </rPr>
      <t>Nro. RES-ADM-TPP-GG-EPMTT-2025-007,</t>
    </r>
    <r>
      <rPr>
        <sz val="9"/>
        <color theme="1"/>
        <rFont val="Century Gothic"/>
        <family val="2"/>
      </rPr>
      <t xml:space="preserve"> se realiza una disminución de USD 4.685,90, con el fin de financiar un traspaso presupuestario hacia la partida 53.04.04 específicamente la actividad de Mantener en buen estado el sistema contra incendios.</t>
    </r>
  </si>
  <si>
    <t>Fortalecer el modelo de control de gestión institucional</t>
  </si>
  <si>
    <t>Elaborar formatos administrativos para el cumplimiento de normativa vigente.</t>
  </si>
  <si>
    <t>Diseñar los formatos en base a la marca de institucional.</t>
  </si>
  <si>
    <t>Realizar proceso de contratación</t>
  </si>
  <si>
    <t>Formatos</t>
  </si>
  <si>
    <t>Formatos solicitados / Formatos planificados</t>
  </si>
  <si>
    <t>No poseer la marca institucional.</t>
  </si>
  <si>
    <t>53.02.04</t>
  </si>
  <si>
    <t xml:space="preserve">Contar con la señalética necesaria en las instalaciones. </t>
  </si>
  <si>
    <t>Señalética</t>
  </si>
  <si>
    <t>Señalética solicitada /Señalética planificada</t>
  </si>
  <si>
    <t>Pérdida de los permisos de funcionamiento.</t>
  </si>
  <si>
    <t>Alto</t>
  </si>
  <si>
    <t>Dirección Financiera</t>
  </si>
  <si>
    <t>Recaudación</t>
  </si>
  <si>
    <t>Contar con formatos de cobros del tarifario institucional.</t>
  </si>
  <si>
    <t>Formatos solicitada /Formatos planificada</t>
  </si>
  <si>
    <t>Desbastecimeinto de especies para el cobro del tarifario.</t>
  </si>
  <si>
    <t xml:space="preserve">Actividad excluida conforme a la Resolución Adm. Nro. RES-ADM-GG-EPMTT-004-2025.
El valor original asignado a la partida fue de $31.020,00, de los cuales $8.000,00 fueron transferidos mediante traspaso el 30 de mayo, quedando un saldo de $23.020,00.
No obstante, en la Res. Adm. se indica una reducción de $23.200,00, existiendo una diferencia de $180,00 </t>
  </si>
  <si>
    <t>Actividad excluida conforme a la Resolución Adm. Nro. RES-ADM-GG-EPMTT-004-2025.
El valor original asignado a la partida fue de $31.020,00, de los cuales $8.000,00 fueron transferidos mediante traspaso, quedando un saldo de $23.020,00.
No obstante, en la Resolución Nro. 004-2025 se registró erróneamente una reducción de $23.200,00.
Mediante Resolución Adm. Nro. RES-ADM-GG-EPMTT-005-2025 se corrige dicho valor, estableciendo la reducción correcta de $23.020,00, con lo cual ya no existe diferencia presupuestaria.</t>
  </si>
  <si>
    <t>Comunicación</t>
  </si>
  <si>
    <t>Contar con Material  POP de la Institución.</t>
  </si>
  <si>
    <t>Material Publicitario</t>
  </si>
  <si>
    <t>Material solicitados / Material planificados</t>
  </si>
  <si>
    <t>No contar con la marca institucional.</t>
  </si>
  <si>
    <t>Realizar difusión de los servicios institucionales ( Medios radiales, digitales, escrito, web)</t>
  </si>
  <si>
    <t>Medios de comunicación</t>
  </si>
  <si>
    <t>Medios de Comunicación / Medios de Comunicación planificada</t>
  </si>
  <si>
    <t>53.02.07</t>
  </si>
  <si>
    <t>Poliza de anticipo /o facturas pagadas</t>
  </si>
  <si>
    <t>Contar con seguridad para las instalaciones y bienes de la Institución.</t>
  </si>
  <si>
    <t>Seguridad</t>
  </si>
  <si>
    <t>Procesos solicitados / procesos planificados</t>
  </si>
  <si>
    <t>No contar con proveedores en función de lo requerido.</t>
  </si>
  <si>
    <t>53.02.08</t>
  </si>
  <si>
    <t>Actas entrega recepción y/o facturas</t>
  </si>
  <si>
    <t>Arrastre</t>
  </si>
  <si>
    <t>Informe administrador y/o facturas pagadas</t>
  </si>
  <si>
    <t>Mejorar el clima y cultura organizacional</t>
  </si>
  <si>
    <t>Cumplir con el acuerdo Ministerial N° MDT-2023-085,</t>
  </si>
  <si>
    <t>Cumplimiento</t>
  </si>
  <si>
    <t>Pagado / Solicitado</t>
  </si>
  <si>
    <t>Falta de compromiso institucional.</t>
  </si>
  <si>
    <t>53.02.10</t>
  </si>
  <si>
    <t>Acta entrega recepción y/o facturas canceladas</t>
  </si>
  <si>
    <t>Reducción presupuestaria ($4400) según Resolución Adm. Nro. RES-ADM-GG-EPMTT-004-2025.</t>
  </si>
  <si>
    <t>Reducir accidentes de trabajo y enfermedades profesionales.</t>
  </si>
  <si>
    <t>Levantamiento de la información y toma de medidas preventivas.</t>
  </si>
  <si>
    <t>Exámenes médicos</t>
  </si>
  <si>
    <t>Exámenes contratadas/Exámenes planificadas</t>
  </si>
  <si>
    <t>Negativa por parte de los funcionarios .</t>
  </si>
  <si>
    <t>53.02.26</t>
  </si>
  <si>
    <t xml:space="preserve">Realizar proyecto de fortalecimiento institucional. </t>
  </si>
  <si>
    <t>Eventos</t>
  </si>
  <si>
    <t>Eventos contratadas/Eventos planificadas</t>
  </si>
  <si>
    <t>Bajo</t>
  </si>
  <si>
    <t>53.02.48</t>
  </si>
  <si>
    <t>Certificados y/o facturas canceladas</t>
  </si>
  <si>
    <t>Dotar de combustible a la flota vehicular .</t>
  </si>
  <si>
    <t>Combustible</t>
  </si>
  <si>
    <t>Combustible pagado / combustible planificado</t>
  </si>
  <si>
    <t>mensual</t>
  </si>
  <si>
    <t>Falta de proveedores</t>
  </si>
  <si>
    <t>53.02.55</t>
  </si>
  <si>
    <t>Intercambiar experiencias y conocimientos en temas de movilidad sostenible al Interior.</t>
  </si>
  <si>
    <t xml:space="preserve">Pasajes </t>
  </si>
  <si>
    <t>Pasajes pagado / pasajes planificado</t>
  </si>
  <si>
    <t>Pandemia</t>
  </si>
  <si>
    <t>53.03.01</t>
  </si>
  <si>
    <t>Intercambiar experiencias y conocimientos en temas de movilidad sostenible al exterior.</t>
  </si>
  <si>
    <t>53.03.02</t>
  </si>
  <si>
    <t>Elaboración de la solicitud de viáticos.</t>
  </si>
  <si>
    <t>viáticos</t>
  </si>
  <si>
    <t>viáticos pagados / lviáticos planificados</t>
  </si>
  <si>
    <t>Cancelación de Visita</t>
  </si>
  <si>
    <t>53.03.03</t>
  </si>
  <si>
    <t>Elaboración de Informes.</t>
  </si>
  <si>
    <t>53.03.04</t>
  </si>
  <si>
    <t>Realizar adecuaciones en las áreas de Matriculación, Recaudación y Bodega.</t>
  </si>
  <si>
    <t>Verificación de la necesidad por áreas.</t>
  </si>
  <si>
    <t>Adecuaciones</t>
  </si>
  <si>
    <t>Adecuaciones ejecutadas / adecuaciones planificados</t>
  </si>
  <si>
    <t>No contar con el personal idóneo.</t>
  </si>
  <si>
    <t>53.04.02</t>
  </si>
  <si>
    <t xml:space="preserve">Actas entrega recepción-constatación </t>
  </si>
  <si>
    <t>Actividad unificada mediante Resolución Administrativa Nro. RES-ADM-GG-EPMTT-004-2025, mediante la cual se integran cinco actividades: tres pertenecientes a la Dirección Administrativa y dos a la Dirección de Planificación.
El presupuesto total de USD 136.293,00 se distribuye entre las partidas 53.04.02 y 75.05.01. Las actividades unificadas son las siguientes: Realizar adecuaciones en las áreas de Matriculación, Recaudación y Bodega; Realizar adecuaciones para el área de archivo institucional; Realizar adecuaciones para las oficinas administrativas; Realizar las adecuaciones necesarias en el CRTV y Realizar las adecuaciones en la infraestructura donado por Quero.</t>
  </si>
  <si>
    <t>Realizar adecuaciones para el área de archivo institucional.</t>
  </si>
  <si>
    <t>Verificación de la necesidad del área.</t>
  </si>
  <si>
    <t>Realizar adecuaciones para las oficinas administrativas.</t>
  </si>
  <si>
    <t>Verificación de la necesidad de la institución.</t>
  </si>
  <si>
    <t>Dirección de Planificación</t>
  </si>
  <si>
    <t>Estudios y Proyectos</t>
  </si>
  <si>
    <t>Optimizar las condiciones físicas y funcionales de las instalaciones administrativas y operativas de la EPMGESTITRANSVT, mediante la ejecución de adecuaciones que contribuyan a un entorno de trabajo seguro, eficiente y acorde a las necesidades institucionales.</t>
  </si>
  <si>
    <t>Ejecutar adecuaciones en las instalaciones administrativas y operativas de la EPMGESTITRANSVT, conforme a los requerimientos técnicos identificados por las áreas.</t>
  </si>
  <si>
    <t>Levantamiento y verificación de necesidades en las áreas administrativas y operativas.</t>
  </si>
  <si>
    <t>% de Adecuaciones ejecutadas</t>
  </si>
  <si>
    <t>(Adecuaciones ejecutadas / adecuaciones planificados)X100</t>
  </si>
  <si>
    <t>Ejecutar el control técnico y administrativo del cumplimiento de las adecuaciones realizadas.</t>
  </si>
  <si>
    <t>Actividad unificada mediante Res. Adm. Nro. RES-ADM-GG-EPMTT-004-2025; se consolidan 5 actividades de adecuaciones (3 de Dir. Administrativa y 2 de Dir. de Planificación). Presupuesto total: $136.293,00; distribución: $16.293,00 en partida 53.04.02 y $120.000,00 en partida 75.05.01.</t>
  </si>
  <si>
    <t>Dirección de TICS</t>
  </si>
  <si>
    <t>Analista 1 de TICS</t>
  </si>
  <si>
    <t>Realizar Mantenimiento de Cableado Estructurado.</t>
  </si>
  <si>
    <t>Levantamiento de Información.</t>
  </si>
  <si>
    <t>Instalaciones</t>
  </si>
  <si>
    <t>Instalaciones ejecutadas / Instalaciones planificados</t>
  </si>
  <si>
    <t>cuatrimestral</t>
  </si>
  <si>
    <t>No ejecución de la Obra Civil</t>
  </si>
  <si>
    <t>Manter en buen estado  los bienes muebles de la institución.</t>
  </si>
  <si>
    <t>Verificación del estado de los bienes.</t>
  </si>
  <si>
    <t>Buscar Proveedores y ejecutar.</t>
  </si>
  <si>
    <t>Manteniento Ejecutado / Mantenimiento planificados</t>
  </si>
  <si>
    <t>Bienes para dar de baja.</t>
  </si>
  <si>
    <t>53.04.03</t>
  </si>
  <si>
    <t>Manter en buen estado  el sistema Contra Incendios.</t>
  </si>
  <si>
    <t>Verificación el estado de la maquinaria.</t>
  </si>
  <si>
    <t>Ejecutar el proceso.</t>
  </si>
  <si>
    <t>No contar con persola idóneo para el mantenimeinto.</t>
  </si>
  <si>
    <t>53.04.04</t>
  </si>
  <si>
    <r>
      <t xml:space="preserve">En base a la Resolución Administrativa </t>
    </r>
    <r>
      <rPr>
        <b/>
        <sz val="9"/>
        <color theme="1"/>
        <rFont val="Century Gothic"/>
        <family val="2"/>
      </rPr>
      <t>Nro. RES-ADM-TPP-GG-EPMTT-2025-007</t>
    </r>
    <r>
      <rPr>
        <sz val="9"/>
        <color theme="1"/>
        <rFont val="Century Gothic"/>
        <family val="2"/>
      </rPr>
      <t xml:space="preserve">, se incrementa la presente partida presupuestaria con el valor de </t>
    </r>
    <r>
      <rPr>
        <b/>
        <sz val="9"/>
        <color theme="1"/>
        <rFont val="Century Gothic"/>
        <family val="2"/>
      </rPr>
      <t>USD 4.685,90</t>
    </r>
    <r>
      <rPr>
        <sz val="9"/>
        <color theme="1"/>
        <rFont val="Century Gothic"/>
        <family val="2"/>
      </rPr>
      <t>, proveniente del traspaso presupuestario aplicado desde la partida 53.02.03.
Es importante señalar que el valor resultante en el POA reformado (</t>
    </r>
    <r>
      <rPr>
        <b/>
        <sz val="9"/>
        <color theme="1"/>
        <rFont val="Century Gothic"/>
        <family val="2"/>
      </rPr>
      <t>USD 6.185,90</t>
    </r>
    <r>
      <rPr>
        <sz val="9"/>
        <color theme="1"/>
        <rFont val="Century Gothic"/>
        <family val="2"/>
      </rPr>
      <t>) difiere del valor codificado señalado en la resolución (</t>
    </r>
    <r>
      <rPr>
        <b/>
        <sz val="9"/>
        <color theme="1"/>
        <rFont val="Century Gothic"/>
        <family val="2"/>
      </rPr>
      <t>USD 5.607,90</t>
    </r>
    <r>
      <rPr>
        <sz val="9"/>
        <color theme="1"/>
        <rFont val="Century Gothic"/>
        <family val="2"/>
      </rPr>
      <t xml:space="preserve">), debido a que el monto originalmente registrado como Planificado en el POA (USD </t>
    </r>
    <r>
      <rPr>
        <b/>
        <sz val="9"/>
        <color theme="1"/>
        <rFont val="Century Gothic"/>
        <family val="2"/>
      </rPr>
      <t>1.500,00</t>
    </r>
    <r>
      <rPr>
        <sz val="9"/>
        <color theme="1"/>
        <rFont val="Century Gothic"/>
        <family val="2"/>
      </rPr>
      <t xml:space="preserve">) no coincidía con el valor real disponible en el sistema financiero, el cual corresponde a USD </t>
    </r>
    <r>
      <rPr>
        <b/>
        <sz val="9"/>
        <color theme="1"/>
        <rFont val="Century Gothic"/>
        <family val="2"/>
      </rPr>
      <t>922,00.</t>
    </r>
    <r>
      <rPr>
        <sz val="9"/>
        <color theme="1"/>
        <rFont val="Century Gothic"/>
        <family val="2"/>
      </rPr>
      <t xml:space="preserve">
La diferencia de USD </t>
    </r>
    <r>
      <rPr>
        <b/>
        <sz val="9"/>
        <color theme="1"/>
        <rFont val="Century Gothic"/>
        <family val="2"/>
      </rPr>
      <t xml:space="preserve">578,00 </t>
    </r>
    <r>
      <rPr>
        <sz val="9"/>
        <color theme="1"/>
        <rFont val="Century Gothic"/>
        <family val="2"/>
      </rPr>
      <t xml:space="preserve">obedece a un ajuste técnico requerido para alinear el POA con los valores reales codificados por el área Financiera, garantizando la coherencia presupuestaria entre el POA, el codificado institucional y la Resolución Administrativa.
Adicionalmente, la Directora Financiera, mediante correo electrónico, remite el auxiliar presupuestario, en el cual se detalla que el valor de USD </t>
    </r>
    <r>
      <rPr>
        <b/>
        <sz val="9"/>
        <color theme="1"/>
        <rFont val="Century Gothic"/>
        <family val="2"/>
      </rPr>
      <t>578,00</t>
    </r>
    <r>
      <rPr>
        <sz val="9"/>
        <color theme="1"/>
        <rFont val="Century Gothic"/>
        <family val="2"/>
      </rPr>
      <t xml:space="preserve"> corresponde a un compromiso con el proveedor Pazmiño Wilson, en contestación al memorando A</t>
    </r>
    <r>
      <rPr>
        <b/>
        <sz val="9"/>
        <color theme="1"/>
        <rFont val="Century Gothic"/>
        <family val="2"/>
      </rPr>
      <t>.PROC. Y PLANF.-MBBG Nro. 029-2025 EPMGESTITRANSVT-ADM</t>
    </r>
    <r>
      <rPr>
        <sz val="9"/>
        <color theme="1"/>
        <rFont val="Century Gothic"/>
        <family val="2"/>
      </rPr>
      <t>, documento que respalda el ajuste realizado.</t>
    </r>
  </si>
  <si>
    <t>Manter en buen estado  el equipo y maquinaria de la instalación.</t>
  </si>
  <si>
    <t>Verificación el estado del equipo y  maquinaria.</t>
  </si>
  <si>
    <t>Tener en buen estado  el parque autormotor de la institución.</t>
  </si>
  <si>
    <t>Verificación del estado de los carros.</t>
  </si>
  <si>
    <t>Elaboración del plan de mantenimiento.</t>
  </si>
  <si>
    <t>Pérdida Total del vehículo.</t>
  </si>
  <si>
    <t>53.04.05</t>
  </si>
  <si>
    <t>Contar con el espacio físico adecuado para el Centro de Retención Vehicular.</t>
  </si>
  <si>
    <t>Buscar el espacio idóneo.</t>
  </si>
  <si>
    <t>Realizar el proceso.</t>
  </si>
  <si>
    <t>Arrendamiento</t>
  </si>
  <si>
    <t>Arrendamiento Ejecutado / Arrendamiento planificados</t>
  </si>
  <si>
    <t>No encontar con el espacio físico acorde la normativa.</t>
  </si>
  <si>
    <t>53.05.02</t>
  </si>
  <si>
    <t>Contar con equipos para brindar facilidades de pago al usuario.</t>
  </si>
  <si>
    <t>Buscara proveedores que brinden el servicio.</t>
  </si>
  <si>
    <t>No contar con proveedores idóneos.</t>
  </si>
  <si>
    <t>53.05.04</t>
  </si>
  <si>
    <t>Actividad excluida mediante Resolución Adm. Nro. RES-ADM-GG-EPMTT-004-2025.</t>
  </si>
  <si>
    <t>Realizar exámen psicotécnico para concursos de méritos y oposición.</t>
  </si>
  <si>
    <t>Elaboración de la documentación.</t>
  </si>
  <si>
    <t>Exámenes Psicotécnicos</t>
  </si>
  <si>
    <t>Total del personal Ejecutado /Total del personal planificados</t>
  </si>
  <si>
    <t>Falta de decisión administrativa.</t>
  </si>
  <si>
    <t>53.06.01</t>
  </si>
  <si>
    <t>Actividad excluida mediante Resolución Adm. Nro. RES-ADM-GG-EPMTT-004-2025 y reforma al presupuesto del año 2025</t>
  </si>
  <si>
    <t>Contabilidad</t>
  </si>
  <si>
    <t>Validar veracidad de la información de los Estados Finnacieros del año 2023 y 2024.</t>
  </si>
  <si>
    <t>Elaboración del proceso.</t>
  </si>
  <si>
    <t>Contratación de la Auditoría Externa.</t>
  </si>
  <si>
    <t>Auditoría</t>
  </si>
  <si>
    <t>Auditoría solicitados / Auditoría planificados</t>
  </si>
  <si>
    <t>Tiempo de Ejecución.</t>
  </si>
  <si>
    <t>53.06.02</t>
  </si>
  <si>
    <t>Operaciones de Calidad</t>
  </si>
  <si>
    <t>Garantizar el cumplimiento normativo y el fortalecimiento del sistema de gestión de calidad institucional mediante la contratación del servicio de auditoría externa bajo la norma ISO 9001:2015, asegurando la mejora continua y la transparencia en los procesos de revisión y matriculación vehicular.</t>
  </si>
  <si>
    <t>Gestionar la contratación del servicio de auditoría externa ISO 9001:2015 para el mantenimiento y renovación de la certificación del sistema de gestión de calidad institucional.</t>
  </si>
  <si>
    <t>Elaborar los términos de referencia, tramitar la solicitud de certificación presupuestaria, realizar el proceso de contratación pública y coordinar la ejecución de la auditoría externa conforme al cronograma establecido.</t>
  </si>
  <si>
    <t>% de Auditorías solicitadas</t>
  </si>
  <si>
    <t>(Número de Auditorías solicitadas /Número de Auditoría planificadas)X100</t>
  </si>
  <si>
    <t>Observaciones en la auditoría que afecten la renovación de la certificación.</t>
  </si>
  <si>
    <t>Servicio de Auditoría</t>
  </si>
  <si>
    <t>Realizar seguimiento continuo al proceso de contratación y ejecución del servicio.</t>
  </si>
  <si>
    <t xml:space="preserve">Actividad incluida mediante Resolución Adm. Nro. RES-ADM-GG-EPMTT-004-2025 </t>
  </si>
  <si>
    <t>Contar con profesionales en función a la necesidad del área requirente.</t>
  </si>
  <si>
    <t>Buscar Profesional con experiencia.</t>
  </si>
  <si>
    <t>Profesional</t>
  </si>
  <si>
    <t>Profesionales Contratados / Profesionales  planificados</t>
  </si>
  <si>
    <t>No cumplir con el perfil requerido.</t>
  </si>
  <si>
    <t>53.06.06</t>
  </si>
  <si>
    <t>Fortalecer los procesos administrativos y técnicos relacionados con la gestión de compras públicas mediante la incorporación temporal de profesionales que apoyen las actividades operativas y administrativas, garantizando la eficiencia, transparencia y cumplimiento de los cronogramas establecidos en el POA.</t>
  </si>
  <si>
    <t>Gestionar la contratación de profesionales bajo la figura de contratos civiles de servicios por honorarios para el apoyo técnico y administrativo en los procesos de compras públicas.</t>
  </si>
  <si>
    <t>Elaborar los términos de referencia, tramitar la solicitud de contratación, realizar el proceso de selección, y efectuar el seguimiento a la ejecución de los contratos de servicios profesionales.</t>
  </si>
  <si>
    <t>Porcentaje de profesionales contratados.</t>
  </si>
  <si>
    <t>(N° de profesionales contratados / N° de profesionales planificados)×100</t>
  </si>
  <si>
    <t>Retraso en la contratación de profesionales debido a demoras en los procesos administrativos o falta de disponibilidad presupuestaria.</t>
  </si>
  <si>
    <t>Honorarios por Contratos Civiles de Servicios</t>
  </si>
  <si>
    <t xml:space="preserve">Revisar el contrato firmado y los informes mensuales </t>
  </si>
  <si>
    <t>Contar con profesional que tenga conocimiento en telecomunicaciones.</t>
  </si>
  <si>
    <t>Realizar los Términos de Referencia.</t>
  </si>
  <si>
    <t>Planificar las actividades a ejecutar.</t>
  </si>
  <si>
    <t>Fortalecer la eficiencia y calidad operativa de los procesos financieros y de recaudación institucional, garantizando el cumplimiento de la normativa vigente y la atención oportuna a los usuarios.</t>
  </si>
  <si>
    <t>Implementar el apoyo técnico mediante la contratación de un profesional bajo la modalidad de servicios profesionales para el área de recaudación, a fin de optimizar los procesos administrativos y mejorar la gestión de cobros institucionales.</t>
  </si>
  <si>
    <t>Elaborar los términos de referencia y gestionar la contratación del profesional bajo servicios profesionales.</t>
  </si>
  <si>
    <t>Actividad incluida mediante Resolución Adm. Nro. RES-ADM-GG-EPMTT-004-2025.
No obstante, conforme a la Resolución Adm. Nro. RES-ADM-GG-EPMTT-005-2025 (actualizada y corregida), el valor asignado se ajusta de $1.800,00 a $1.600,00.</t>
  </si>
  <si>
    <t>Capacitar a los funcionarios de la EPMTT para mejor el servicio.</t>
  </si>
  <si>
    <t>Levantamiento de las necesidades por áreas.</t>
  </si>
  <si>
    <t>Elaborar el Plan de Capacitaciones y Ejecutar el proceso.</t>
  </si>
  <si>
    <t>Capacitaciones</t>
  </si>
  <si>
    <t>Capacitaciones Ejecutado / Capacitaciones planificados</t>
  </si>
  <si>
    <t>Personal sin conocimiento en los temas requeridos.</t>
  </si>
  <si>
    <t>53.06.12</t>
  </si>
  <si>
    <t>Capacitar al Directorio de la EPMTT.</t>
  </si>
  <si>
    <t>Levantamiento de las necesidades.</t>
  </si>
  <si>
    <t>Interconectar a los distritos con la matriz.</t>
  </si>
  <si>
    <t xml:space="preserve">Conexión </t>
  </si>
  <si>
    <t>Distritos interconectados Ejecutado / Distritos Interconectados planificados</t>
  </si>
  <si>
    <t>No construir los distritos.</t>
  </si>
  <si>
    <t>53.07.01</t>
  </si>
  <si>
    <t>Actualizar la página web institucional para mayor interacción con los usuarios.</t>
  </si>
  <si>
    <t>Página Web</t>
  </si>
  <si>
    <t>Contenido WEB Ejecutado / Contenido WEB planificados</t>
  </si>
  <si>
    <r>
      <t xml:space="preserve">En base a la Resolución Administrativa </t>
    </r>
    <r>
      <rPr>
        <b/>
        <sz val="9"/>
        <color theme="1"/>
        <rFont val="Century Gothic"/>
        <family val="2"/>
      </rPr>
      <t>Nro. RES-ADM-GG-EPMTT-006-2025</t>
    </r>
    <r>
      <rPr>
        <sz val="9"/>
        <color theme="1"/>
        <rFont val="Century Gothic"/>
        <family val="2"/>
      </rPr>
      <t>, se disminuye $3.000 y se aumenta $3.000 en la  partida 53.07.02 para el objetivo operativo "Fortalecer la gestión comunicacional mediante el acceso a plataformas digitales especializadas que optimicen la generación de contenidos institucionales"</t>
    </r>
  </si>
  <si>
    <t>Incrementar la disponibilidad y seguridad de los servicios tecnológicos de la institución</t>
  </si>
  <si>
    <t>Realizar la contratación de licencias computacionales para la EPMTT.</t>
  </si>
  <si>
    <t>Licencias</t>
  </si>
  <si>
    <t>Licencias Contratadas / Licencias planificados</t>
  </si>
  <si>
    <t>Proveedores no idóneos.</t>
  </si>
  <si>
    <t>53.07.02</t>
  </si>
  <si>
    <r>
      <t xml:space="preserve">En base a la Resolución Administrativa </t>
    </r>
    <r>
      <rPr>
        <b/>
        <sz val="9"/>
        <color theme="1"/>
        <rFont val="Century Gothic"/>
        <family val="2"/>
      </rPr>
      <t>Nro. RES-ADM-TPP-GG-EPMTT-2025-006</t>
    </r>
    <r>
      <rPr>
        <sz val="9"/>
        <color theme="1"/>
        <rFont val="Century Gothic"/>
        <family val="2"/>
      </rPr>
      <t>, se reduce un valor de USD 50.000,00, monto que se traspasa a la partida 84.01.04 (Objetivo Operativo: Adquirir Equipos Mecatrónicos), perteneciente a la Dirección de CRTV.</t>
    </r>
  </si>
  <si>
    <t>Realizar la contratación de Arrendamiento de Software de RTV, Matriculación y Financiero.</t>
  </si>
  <si>
    <t>Levantamiento de las necesidades, elaboración del los TDRS.</t>
  </si>
  <si>
    <t>Sistema</t>
  </si>
  <si>
    <t>Sistema Contrado / Sistema planificado</t>
  </si>
  <si>
    <t>Fortalecer la gestión comunicacional mediante el acceso a plataformas digitales especializadas que optimicen la generación de contenidos institucionales</t>
  </si>
  <si>
    <t>Contratar plataformas digitales para generación de contenido institucional.</t>
  </si>
  <si>
    <t>Levantar requerimientos técnicos, ejecutar el proceso de contratación y gestionar la activación y uso de las plataformas adquiridas.</t>
  </si>
  <si>
    <t>% de plataformas contratadas y operativas</t>
  </si>
  <si>
    <t>(Número de plataformas contratadas y operativas /Número de  plataformas planificadas) X 100</t>
  </si>
  <si>
    <t>Anual</t>
  </si>
  <si>
    <t>Retrasos en la contratación de plataformas digitales debido a observaciones técnicas o procesos administrativos</t>
  </si>
  <si>
    <t>Acta entrega recepción de las credenciales, vigencia de los accesos y la activación de la plataformas digital adquirida.</t>
  </si>
  <si>
    <r>
      <t xml:space="preserve">En base a la Resolución Administrativa Nro. RES-ADM-GG-EPMTT-006-2025 </t>
    </r>
    <r>
      <rPr>
        <sz val="9"/>
        <color theme="1"/>
        <rFont val="Century Gothic"/>
        <family val="2"/>
      </rPr>
      <t>se incrementa esta actividad con un valor de</t>
    </r>
    <r>
      <rPr>
        <b/>
        <sz val="9"/>
        <color theme="1"/>
        <rFont val="Century Gothic"/>
        <family val="2"/>
      </rPr>
      <t xml:space="preserve"> $9.000,00 USD, </t>
    </r>
    <r>
      <rPr>
        <sz val="9"/>
        <color theme="1"/>
        <rFont val="Century Gothic"/>
        <family val="2"/>
      </rPr>
      <t xml:space="preserve">proveniente de un Traspaso de dinero, se financia con la disminución de </t>
    </r>
    <r>
      <rPr>
        <b/>
        <sz val="9"/>
        <color theme="1"/>
        <rFont val="Century Gothic"/>
        <family val="2"/>
      </rPr>
      <t>$3.000,00</t>
    </r>
    <r>
      <rPr>
        <sz val="9"/>
        <color theme="1"/>
        <rFont val="Century Gothic"/>
        <family val="2"/>
      </rPr>
      <t xml:space="preserve"> de la partida </t>
    </r>
    <r>
      <rPr>
        <b/>
        <sz val="9"/>
        <color theme="1"/>
        <rFont val="Century Gothic"/>
        <family val="2"/>
      </rPr>
      <t>53.07.01</t>
    </r>
    <r>
      <rPr>
        <sz val="9"/>
        <color theme="1"/>
        <rFont val="Century Gothic"/>
        <family val="2"/>
      </rPr>
      <t xml:space="preserve"> (Objetivo Operativo: </t>
    </r>
    <r>
      <rPr>
        <i/>
        <sz val="9"/>
        <color theme="1"/>
        <rFont val="Century Gothic"/>
        <family val="2"/>
      </rPr>
      <t>Actualizar la página web institucional para mayor interacción con los usuarios</t>
    </r>
    <r>
      <rPr>
        <sz val="9"/>
        <color theme="1"/>
        <rFont val="Century Gothic"/>
        <family val="2"/>
      </rPr>
      <t xml:space="preserve">) y la disminución de </t>
    </r>
    <r>
      <rPr>
        <b/>
        <sz val="9"/>
        <color theme="1"/>
        <rFont val="Century Gothic"/>
        <family val="2"/>
      </rPr>
      <t>$6.000,00</t>
    </r>
    <r>
      <rPr>
        <sz val="9"/>
        <color theme="1"/>
        <rFont val="Century Gothic"/>
        <family val="2"/>
      </rPr>
      <t xml:space="preserve"> de la partida </t>
    </r>
    <r>
      <rPr>
        <b/>
        <sz val="9"/>
        <color theme="1"/>
        <rFont val="Century Gothic"/>
        <family val="2"/>
      </rPr>
      <t>53.07.04</t>
    </r>
    <r>
      <rPr>
        <sz val="9"/>
        <color theme="1"/>
        <rFont val="Century Gothic"/>
        <family val="2"/>
      </rPr>
      <t xml:space="preserve"> (Objetivo Operativo: </t>
    </r>
    <r>
      <rPr>
        <i/>
        <sz val="9"/>
        <color theme="1"/>
        <rFont val="Century Gothic"/>
        <family val="2"/>
      </rPr>
      <t>Mantener en buen estado los servidores de la institución</t>
    </r>
    <r>
      <rPr>
        <sz val="9"/>
        <color theme="1"/>
        <rFont val="Century Gothic"/>
        <family val="2"/>
      </rPr>
      <t>), ambas pertenecientes a la Dirección de TICS.</t>
    </r>
  </si>
  <si>
    <t>Impulsar la visibilidad y reputación institucional a través de herramientas de monitoreo digital y posicionamiento estratégico en medios digitales</t>
  </si>
  <si>
    <t>Implementar herramientas de monitoreo y posicionamiento digital institucional.</t>
  </si>
  <si>
    <t>Recopilar datos de desempeño web y redes sociales, contratar el servicio de monitoreo SEO/SEM y analizar los reportes generados.</t>
  </si>
  <si>
    <t>% de reportes SEO, SEM y de RRSS obtenidos</t>
  </si>
  <si>
    <t>(Número de reportes SEO, SEM y de RRSS obtenidos / Número de reportes SEO, SEM y de RRSS planificados) X 100</t>
  </si>
  <si>
    <t>Limitaciones en la disponibilidad o calidad de los reportes SEO/SEM y de redes sociales debido a fallas en el proveedor o problemas de integración de datos</t>
  </si>
  <si>
    <t>Acta entrega recepción de las credenciales, vigencia de los accesos y la activación de las herramientas contratadas.</t>
  </si>
  <si>
    <r>
      <t>En base a la Resolución Administrativa Nro. RES-ADM-GG-EPMTT-006-2025 se incrementa esta actividad con un valor de $9.000,00 USD</t>
    </r>
    <r>
      <rPr>
        <sz val="9"/>
        <color theme="1"/>
        <rFont val="Century Gothic"/>
        <family val="2"/>
      </rPr>
      <t xml:space="preserve">, proveniente de un Traspaso de dienro. Este monto se financia con la disminución total de </t>
    </r>
    <r>
      <rPr>
        <b/>
        <sz val="9"/>
        <color theme="1"/>
        <rFont val="Century Gothic"/>
        <family val="2"/>
      </rPr>
      <t>$9.000,00</t>
    </r>
    <r>
      <rPr>
        <sz val="9"/>
        <color theme="1"/>
        <rFont val="Century Gothic"/>
        <family val="2"/>
      </rPr>
      <t xml:space="preserve"> de la partida </t>
    </r>
    <r>
      <rPr>
        <b/>
        <sz val="9"/>
        <color theme="1"/>
        <rFont val="Century Gothic"/>
        <family val="2"/>
      </rPr>
      <t>53.07.04</t>
    </r>
    <r>
      <rPr>
        <sz val="9"/>
        <color theme="1"/>
        <rFont val="Century Gothic"/>
        <family val="2"/>
      </rPr>
      <t xml:space="preserve"> (Objetivo Operativo: </t>
    </r>
    <r>
      <rPr>
        <i/>
        <sz val="9"/>
        <color theme="1"/>
        <rFont val="Century Gothic"/>
        <family val="2"/>
      </rPr>
      <t>Mantener en buen estado los servidores de la institución</t>
    </r>
    <r>
      <rPr>
        <sz val="9"/>
        <color theme="1"/>
        <rFont val="Century Gothic"/>
        <family val="2"/>
      </rPr>
      <t>), perteneciente a la Dirección de TICS.</t>
    </r>
  </si>
  <si>
    <t>Mantener en buen estado los servidores de la institución.</t>
  </si>
  <si>
    <t>Elaboración del los TDRS.</t>
  </si>
  <si>
    <t>Servidores</t>
  </si>
  <si>
    <t>Servidores Reparados / Servidores planificados</t>
  </si>
  <si>
    <t>53.07.04</t>
  </si>
  <si>
    <r>
      <t xml:space="preserve">En base a la Resolución Administrativa </t>
    </r>
    <r>
      <rPr>
        <b/>
        <sz val="9"/>
        <color theme="1"/>
        <rFont val="Century Gothic"/>
        <family val="2"/>
      </rPr>
      <t xml:space="preserve">Nro. RES-ADM-GG-EPMTT-006-2025 </t>
    </r>
    <r>
      <rPr>
        <sz val="9"/>
        <color theme="1"/>
        <rFont val="Century Gothic"/>
        <family val="2"/>
      </rPr>
      <t>se disminuye $15.000 y se aumenta $15.000 en la  partida 53.07.02, de los cuales $6.000 son para el objetivo operativo "Fortalecer la gestión comunicacional mediante el acceso a plataformas digitales especializadas que optimicen la generación de contenidos institucionales" y  $9.000 para el objetivo operativo Impulsar la visibilidad y reputación institucional a través de herramientas de monitoreo digital y posicionamiento estratégico en medios digitales"</t>
    </r>
  </si>
  <si>
    <t>Mantener en buen los equipos de impresión y digitalización de la EPMTT.</t>
  </si>
  <si>
    <t>Equipos</t>
  </si>
  <si>
    <t>Equipos Reparados / Equipos planificados</t>
  </si>
  <si>
    <t>Mantener en buen los UPS de la EPMTT.</t>
  </si>
  <si>
    <t>UPS</t>
  </si>
  <si>
    <t>UPS Reparados / UPS planificados</t>
  </si>
  <si>
    <t>Dotar de uniformes a los funcionarios de la EPMTT.</t>
  </si>
  <si>
    <t>Uniformes</t>
  </si>
  <si>
    <t>Uniformes adquiridos / Uniformes planificados</t>
  </si>
  <si>
    <t>53.08.02</t>
  </si>
  <si>
    <t>Bodega</t>
  </si>
  <si>
    <t>Contar con materiales de Oficina para la EPMTT.</t>
  </si>
  <si>
    <t>Materiales de Oficina</t>
  </si>
  <si>
    <t>Materiales de Oficina adquiridos / Materiales de Oficina planificados</t>
  </si>
  <si>
    <t>Falta de justificación de las necesidades.</t>
  </si>
  <si>
    <t>53.08.04</t>
  </si>
  <si>
    <t>Contar con Suministros de Impresión para la EPMTT.</t>
  </si>
  <si>
    <t>Suministros de Impresión</t>
  </si>
  <si>
    <t>Suministros de Impresión adquiridos / Suministros de Impresión planificados</t>
  </si>
  <si>
    <t>Disponer de materiales de oficina para la EPMTT.</t>
  </si>
  <si>
    <t>Materiales de Aseo</t>
  </si>
  <si>
    <t>Materiales de Aseo adquiridos / Materiales de Aseo planificados</t>
  </si>
  <si>
    <t>53.08.05</t>
  </si>
  <si>
    <t>Poseer  accesorios de impresión para la EPMTT.</t>
  </si>
  <si>
    <t>Accesorios de impresión</t>
  </si>
  <si>
    <t>Materaiales de Aseo adquiridos / Materaiales de Aseo planificados</t>
  </si>
  <si>
    <t>53.08.13</t>
  </si>
  <si>
    <t>Proteger de los rayos UV al personal mediante la adquisición de persianas.</t>
  </si>
  <si>
    <t>Persianas</t>
  </si>
  <si>
    <t>Persianas adquiridos / Persianas planificados</t>
  </si>
  <si>
    <t>53.14.03</t>
  </si>
  <si>
    <t>Mejorar la promoción y difusión de servicios institucionales através de la adquisición de materiales.</t>
  </si>
  <si>
    <t>Materiales</t>
  </si>
  <si>
    <t>Materiales adquiridos / Materiales planificados</t>
  </si>
  <si>
    <t>Dirección de Control Operativo</t>
  </si>
  <si>
    <t>Control Operativo</t>
  </si>
  <si>
    <t>Implementar el control de la movilidad en los cantones mancomunados</t>
  </si>
  <si>
    <t>Contar con tanquetas para el control de Tránsito de los cantones Mancomunados.</t>
  </si>
  <si>
    <t>Tanquetas</t>
  </si>
  <si>
    <t>Tanquetas adquiridos / Tanquetas planificados</t>
  </si>
  <si>
    <t>No certifiquen la competencia</t>
  </si>
  <si>
    <t>Dirección CRTV</t>
  </si>
  <si>
    <t>Supervisión</t>
  </si>
  <si>
    <t>Optimizar los procesos de cadena de valor</t>
  </si>
  <si>
    <t>Adquirir acoples y estructuras para toma de muestras de análisis de gases.</t>
  </si>
  <si>
    <t>Acoples</t>
  </si>
  <si>
    <t>Acoples adquiridos / Acoples planificados</t>
  </si>
  <si>
    <t>No encontrar proveedores idóneos.</t>
  </si>
  <si>
    <t>Dotar de Maquinaria y Equipo.</t>
  </si>
  <si>
    <t>Equipo y Maquinaria</t>
  </si>
  <si>
    <t>Equipo y Maquinaria  adquiridos / Equipo y Maquinaria planificados</t>
  </si>
  <si>
    <t>53.14.04</t>
  </si>
  <si>
    <t>Dotar de Herramientas menores.</t>
  </si>
  <si>
    <t>Herramientas</t>
  </si>
  <si>
    <t>Herramientas  adquiridos / Herramientas planificados</t>
  </si>
  <si>
    <t>53.14.06</t>
  </si>
  <si>
    <t>Adquirir repuestos y accesorios tecnológicos.</t>
  </si>
  <si>
    <t>Repuestos y accesorios</t>
  </si>
  <si>
    <t>Repuestos  adquiridos / Repuestos planificados</t>
  </si>
  <si>
    <t>53.14.07</t>
  </si>
  <si>
    <t xml:space="preserve">Adquirir cuadros de galeria </t>
  </si>
  <si>
    <t>Bienes artísticos</t>
  </si>
  <si>
    <t>Bienes adquiridos / Bienes planificados</t>
  </si>
  <si>
    <t>53.14.08</t>
  </si>
  <si>
    <t>Adquirir placas institucionales</t>
  </si>
  <si>
    <t>Placas</t>
  </si>
  <si>
    <t>Placas adquiridos / Placas planificados</t>
  </si>
  <si>
    <t>Cumplir con los permisos de funcionamiento institucional y pago de matrícula de vehiculos institucionales</t>
  </si>
  <si>
    <t>Tasas y permisos</t>
  </si>
  <si>
    <t>Pagos realizados / Pagos Ejecutados.</t>
  </si>
  <si>
    <t>Falta de Control</t>
  </si>
  <si>
    <t>57.01.02</t>
  </si>
  <si>
    <t>Cumplir con la Normativa Establecida por el Ministerio de Finanzas</t>
  </si>
  <si>
    <t>Registrar el descuento del 5x1000 que descuenta el Ministerio de Finanzas.</t>
  </si>
  <si>
    <t>Verificación de valor en base el estado de cuenta mensual.</t>
  </si>
  <si>
    <t>Valores debitados</t>
  </si>
  <si>
    <t>Valores registrados / Valores Pagados.</t>
  </si>
  <si>
    <t>Realizar el pago de las mejoras de los predios institucionales.</t>
  </si>
  <si>
    <t>Valores pagados / Valores planificados.</t>
  </si>
  <si>
    <t>57.01.04</t>
  </si>
  <si>
    <t>Identificar el tipo de póliza para los bienes muebles e inmuebles de la EPMTT.</t>
  </si>
  <si>
    <t>Pólizas</t>
  </si>
  <si>
    <t>Pólizas ejecutadas / Pólizas solicitadas</t>
  </si>
  <si>
    <t>57.02.01</t>
  </si>
  <si>
    <t>Incremento presupuestario ($56.175,02) según Resolución Adm. Nro. RES-ADM-GG-EPMTT-004-2025.</t>
  </si>
  <si>
    <t>Contar con póliza tipo blanket para los funcionarios.</t>
  </si>
  <si>
    <t>Analista 1 de Presupuesto</t>
  </si>
  <si>
    <t>Incrementar la ejecución del presupuesto institucional</t>
  </si>
  <si>
    <t>Realizar los pagos oportunos de las comisiones bancarias.</t>
  </si>
  <si>
    <t>Solicitar y verificar el estado de cuenta.</t>
  </si>
  <si>
    <t>Certificar y Registrar los pagos.</t>
  </si>
  <si>
    <t>Comisiones Bancarias</t>
  </si>
  <si>
    <t>Pagos realizados / Pagos proyectados</t>
  </si>
  <si>
    <t>57.02.03</t>
  </si>
  <si>
    <t>Asesoría Jurídica</t>
  </si>
  <si>
    <t>Analista 1 Jurídico</t>
  </si>
  <si>
    <t>Realizar los pagos de trámites notariales, legalización de documentos y arreglos extrajudiciales.</t>
  </si>
  <si>
    <t>Costas Judiciales</t>
  </si>
  <si>
    <t>No entrega de terrenos</t>
  </si>
  <si>
    <t>57.02.06</t>
  </si>
  <si>
    <t>Dirección de Matriculación</t>
  </si>
  <si>
    <t>Analistas documentales y digitadores</t>
  </si>
  <si>
    <t>Efectuar la contratación para la elaboración de especies para matriculas.</t>
  </si>
  <si>
    <t>Levantamiento de la información, realizar el proceso.</t>
  </si>
  <si>
    <t>Especies Matriculas</t>
  </si>
  <si>
    <t>73.02.04</t>
  </si>
  <si>
    <t>Títulos habilitantes</t>
  </si>
  <si>
    <t>Contar con la edición e impresión de placas provisionales y sellos de registro único vehicular.</t>
  </si>
  <si>
    <t>Placas Provisionales y Sellos</t>
  </si>
  <si>
    <t>Contar con sellos redondos institucionales.</t>
  </si>
  <si>
    <t>Sellos Redondos</t>
  </si>
  <si>
    <t>Realizar el proceso de impresión de adhesivos de revisión técnica vehicular y certificado de improntas.</t>
  </si>
  <si>
    <t>Adhesivos</t>
  </si>
  <si>
    <t>Adhesivos pagados / Adhesivos proyectados</t>
  </si>
  <si>
    <t>Realizar el proceso de impresión de formatos para las actividades de control Operativo.</t>
  </si>
  <si>
    <t>Formatos pagados / formatos proyectados</t>
  </si>
  <si>
    <t>73.02.10</t>
  </si>
  <si>
    <t>73.02.26</t>
  </si>
  <si>
    <t>73.02.55</t>
  </si>
  <si>
    <t>73.03.01</t>
  </si>
  <si>
    <t>73.03.02</t>
  </si>
  <si>
    <t>73.03.03</t>
  </si>
  <si>
    <t>73.03.04</t>
  </si>
  <si>
    <t>Mantener los equipos mecatrónicos operativos.</t>
  </si>
  <si>
    <t>Levantamiento de TDR.</t>
  </si>
  <si>
    <t>Mantenimeinto ejecutados / Mantenimientos planificados.</t>
  </si>
  <si>
    <t>No disponer con personal tecnico capacitado.</t>
  </si>
  <si>
    <t>73.04.04</t>
  </si>
  <si>
    <t>Analista 1 de RTV</t>
  </si>
  <si>
    <t>Mantener los generadores de energía operativos.</t>
  </si>
  <si>
    <t>Mantener los compresores operativos.</t>
  </si>
  <si>
    <t>Calibrar los equipos mecatrónicos,</t>
  </si>
  <si>
    <t>Calibración</t>
  </si>
  <si>
    <t>Calibración de equipos ejecutados / Calibración de equipos planificados.</t>
  </si>
  <si>
    <t>Calibrar los equipos mecatrónicos(Fotómetros).</t>
  </si>
  <si>
    <t>Verificación de proveedores.</t>
  </si>
  <si>
    <t>Realizar el proceso correspondiente.</t>
  </si>
  <si>
    <t>Maquinarias y Equipos (Instalación, Mantenimiento y Reparación)</t>
  </si>
  <si>
    <t>Verificar la calibración de los Equipos mecatrónicos.</t>
  </si>
  <si>
    <t>Levantamiento de TDR y demás habilitantes del proceso.</t>
  </si>
  <si>
    <t>Verificación de Calibración</t>
  </si>
  <si>
    <t>Verificación Calibración de equipos ejecutados / Verificación de Calibración de equipos planificados.</t>
  </si>
  <si>
    <t>Seguridad Vial</t>
  </si>
  <si>
    <t>Realizar el mantenimeinto preventivo y correctivo de las franjadoras.</t>
  </si>
  <si>
    <t>Levantamiento de  la información para desarrollar los TDRS.</t>
  </si>
  <si>
    <t>Mantenimiento de franjadoras ejecutadas / Mantenimiento de franjadoras planificadas.</t>
  </si>
  <si>
    <t>Mantener en buen estado  los equipos de seguridad vial.</t>
  </si>
  <si>
    <t>Mantenimiento de equipos ejecutadas / Mantenimiento de equipos planificadas.</t>
  </si>
  <si>
    <t>Asistentes de revisión técnica vehícular</t>
  </si>
  <si>
    <t>Mantener en buen estado  los compresores.</t>
  </si>
  <si>
    <t>Mantenimiento comprensores ejecutadas / Mantenimiento de compresores planificadas.</t>
  </si>
  <si>
    <t>Garantizar el adecuado funcionamiento de la red semafórica en los cantones mancomunados mediante la ejecución de mantenimiento y repotenciación contribuyendo a la seguridad vial y al ordenamiento del tránsito.</t>
  </si>
  <si>
    <t>Ejecutar el servicio integral de mantenimiento y repotenciación de las intersecciones semafóricas existentes dentro del ámbito de competencia de la EPMTT.</t>
  </si>
  <si>
    <t>Levantamiento de  los TDR y documentación.</t>
  </si>
  <si>
    <t>Porcentaje de mantenimiento y repotenciación integral ejecutado en intersecciones semafóricas.</t>
  </si>
  <si>
    <t>(Número de mantenimientos y repotenciaciónejecutados/Número de mantenimientos y repotenciación planificados)X100</t>
  </si>
  <si>
    <t>Fallas eléctricas, condiciones climáticas adversas o falta de disponibilidad de repuestos que afecten la continuidad del mantenimiento y repoteniación.</t>
  </si>
  <si>
    <t>Supervisión técnica de las labores de mantenimiento, verificación de cumplimiento del cronograma y revisión de informes técnicos.</t>
  </si>
  <si>
    <t>Ejecutar la Consultoria de las ISO 9001:2015 y la 17020,</t>
  </si>
  <si>
    <t>Levantamiento de Informe del Administrador.</t>
  </si>
  <si>
    <t>Realizar el proceso para el pago.</t>
  </si>
  <si>
    <t>Consultoría</t>
  </si>
  <si>
    <t>Consultoría ejecutados / Verificación de Consultoría planificada.</t>
  </si>
  <si>
    <t>73.06.01</t>
  </si>
  <si>
    <t>Fortalecer la planificación y gestión vial mediante la elaboración de estudios técnicos especializados que permitan implementar adecuaciones en la vía U de Chambag, optimizando la seguridad, funcionalidad y eficiencia del sistema de movilidad.</t>
  </si>
  <si>
    <t>Realizar estudios técnicos especializados para la implementación de adecuaciones en la vía U de Chambag, con el fin de mejorar las condiciones operativas y de circulación vehicular.</t>
  </si>
  <si>
    <t>Elaborar los términos de referencia y gestionar el proceso de contratación de la consultoría especializada.</t>
  </si>
  <si>
    <t xml:space="preserve">% de estudios técnicos ejecutados </t>
  </si>
  <si>
    <t>(Número de Estudios técnicos ejecutados/Número de estudios técnicos planificados)X100</t>
  </si>
  <si>
    <t>Retrasos en la ejecución del estudio por factores climáticos o dificultades en la recopilación de información técnica en campo.</t>
  </si>
  <si>
    <t>Consultoría, Asesoría e Investigación Especializada</t>
  </si>
  <si>
    <t>Supervisión técnica del proceso de consultoría, seguimiento del cronograma de actividades y validación de los productos entregados.</t>
  </si>
  <si>
    <t>Se realiza un Traspaso de $ 67500 a la partida 73.08.11 de Insumos, materiales y suministros para construcción, electricidad, señalización vial cuya actividad es Adquisición e implementación de señalización vial vertical y suministro de materiales, insumos y herramientas para señalización vial horizontal en los cantones pertenecientes a la EPMGESTITRANSVT según resolución No. RES-ADM-TPP-GG-EPMTT-2025-005</t>
  </si>
  <si>
    <t>Líder de Calidad</t>
  </si>
  <si>
    <t>Contratar auditoría externa para el seguimiento de la Auditoría de la ISO 9001: 2015.,</t>
  </si>
  <si>
    <t>Auditoría ejecutados / Verificación de Auditoría planificada.</t>
  </si>
  <si>
    <t>Pérdida de certificación.</t>
  </si>
  <si>
    <t>73.06.02</t>
  </si>
  <si>
    <t>Adquirir lubricantes para el mantemiento de maquinaria  vehículos.</t>
  </si>
  <si>
    <t xml:space="preserve">Levantamiento de  la información </t>
  </si>
  <si>
    <t>Lubricantes</t>
  </si>
  <si>
    <t>Lubricantes ejecutados / Lubricantes planificada.</t>
  </si>
  <si>
    <t>73.08.03</t>
  </si>
  <si>
    <t>Adquirir repuestos y accesorios para el mantenimineto de equipos mecatrónicos.</t>
  </si>
  <si>
    <t>Repuestos y accesorios adquiridos/ Repuestos y accesorios planificados.</t>
  </si>
  <si>
    <t>Problemas en las importaciones.</t>
  </si>
  <si>
    <t>73.08.13</t>
  </si>
  <si>
    <t>Adquirir normativa actualizada.</t>
  </si>
  <si>
    <t>Realizar el proceso de compra.</t>
  </si>
  <si>
    <t>Normativa</t>
  </si>
  <si>
    <t>Normativa adquirida/ Normativa planificada.</t>
  </si>
  <si>
    <t>77.01.02</t>
  </si>
  <si>
    <t>Adquirir Equipos mecatrónicos.</t>
  </si>
  <si>
    <t>Levantamiento de Especificaciones técnicas.</t>
  </si>
  <si>
    <t>Equipos Mecatrónicos</t>
  </si>
  <si>
    <t>Equipos Mecatrónicos adquiridos/ Equipos mecatrónicos planificados.</t>
  </si>
  <si>
    <t>84.01.04</t>
  </si>
  <si>
    <r>
      <t xml:space="preserve">En base a la Resolución Administrativa </t>
    </r>
    <r>
      <rPr>
        <b/>
        <sz val="9"/>
        <color theme="1"/>
        <rFont val="Century Gothic"/>
        <family val="2"/>
      </rPr>
      <t>Nro. RES-ADM-TPP-GG-EPMTT-2025-006,</t>
    </r>
    <r>
      <rPr>
        <sz val="9"/>
        <color theme="1"/>
        <rFont val="Century Gothic"/>
        <family val="2"/>
      </rPr>
      <t xml:space="preserve"> se incrementa un valor de USD 50.000,00, proveniente de un traspaso de dinero de la partida 53.07.02 (Objetivo Operativo: Realizar la contratación de licencias computacionales para la EPMTT), perteneciente a la Dirección de TICS.</t>
    </r>
  </si>
  <si>
    <t>Realizar el proceso de adquisición de Extractores de gases.</t>
  </si>
  <si>
    <t>Extractores de Gases</t>
  </si>
  <si>
    <t>Extractores de gases adquiridos/ Extractores de gases planificados.</t>
  </si>
  <si>
    <t>Realizar el proceso de adquisición de Fotometros.</t>
  </si>
  <si>
    <t>Fotómetros</t>
  </si>
  <si>
    <t>Fotómetros adquiridos/ Fotómetros planificados.</t>
  </si>
  <si>
    <t>Servicios profesionales</t>
  </si>
  <si>
    <t>Realizar el proceso de contratación de estudios integrales  y diseños definitivos de las nuevas unidades desconcentradas.</t>
  </si>
  <si>
    <t>Estudios</t>
  </si>
  <si>
    <t>Estudios realizados/ Estudios planificados.</t>
  </si>
  <si>
    <t>No se renueven las escrituras de los terrenos donados.</t>
  </si>
  <si>
    <t>73.06.05</t>
  </si>
  <si>
    <t>Ejecutar y Contolar el desarrollo de los Estudios de Pillaro.</t>
  </si>
  <si>
    <t>Realizar el proceso de pago.</t>
  </si>
  <si>
    <t>No  entreagr los  productos requeridos.</t>
  </si>
  <si>
    <t>Contratar personal para las necesidades de la  dirección a través de Servicios Profesionales.</t>
  </si>
  <si>
    <t>Levantamiento de Información y elaboración de TDRS.</t>
  </si>
  <si>
    <t>Realizar el proceso de la contratación.</t>
  </si>
  <si>
    <t>Profesionales</t>
  </si>
  <si>
    <t>Profesionales  contratados/ profesionales  planificados.</t>
  </si>
  <si>
    <t>No  encontrar profesionales interesados, en base al perfirl requerido.</t>
  </si>
  <si>
    <t>73.06.06</t>
  </si>
  <si>
    <t>Supervisar los productos del profesional (Arquitecto).</t>
  </si>
  <si>
    <t>Informe del administrador de contrato</t>
  </si>
  <si>
    <t>No  entregar los productos a satisfación.</t>
  </si>
  <si>
    <t>Diseñar y gestionar un sistema de transporte público y movilidad eficiente y seguro</t>
  </si>
  <si>
    <t>Informe de actividades.</t>
  </si>
  <si>
    <t>Gestionar  el proceso para el pago.</t>
  </si>
  <si>
    <t>Educación Vial</t>
  </si>
  <si>
    <t>Capacitar a los usuarios de la movilidad y ciudadanía en general en temas de educaión en tránsito y seguridad vial.</t>
  </si>
  <si>
    <t>Capacitación</t>
  </si>
  <si>
    <t>La ciudadanía no acepte la capacitación.</t>
  </si>
  <si>
    <t>73.06.13</t>
  </si>
  <si>
    <t>Tránsito y transporte</t>
  </si>
  <si>
    <t>Adquirir pintura de tráfico, diluyente (Thinner) y microesferas  para los cantones mancomunados.</t>
  </si>
  <si>
    <t>Levantamiento de necesidades.</t>
  </si>
  <si>
    <t>Pintura</t>
  </si>
  <si>
    <t>Pintura adquirida/ Pintura planificada.</t>
  </si>
  <si>
    <t>No contar con proveedores.</t>
  </si>
  <si>
    <t>73.08.11</t>
  </si>
  <si>
    <t>Activdad unificada mediante Resolución Adm. Nro. RES-ADM-GG-EPMTT-004-2025 se unifica a la que tiene el presupuesto de $696.500,00 cuya actividas es: Adquisición e implementación de señalización vial vertical y suministro de materiales, insumos y herramientas para señalización vial horizontal en los cantones pertenecientes a la EPMGESTITRANSVT.</t>
  </si>
  <si>
    <t>Adquirir señalética vertical para los cantones mancomunados.</t>
  </si>
  <si>
    <t>Señalética adquirida/ Señalética planificada.</t>
  </si>
  <si>
    <t>Adquirir insumos y herramientas para señalización vial de la EPMGESTITRANSVT.</t>
  </si>
  <si>
    <t>Insumos</t>
  </si>
  <si>
    <t>Insumos adquiridos/ Insumos planificados.</t>
  </si>
  <si>
    <t>Fortalecer la infraestructura vial de los cantones mancomunados mediante la implementación de señalización vertical y horizontal, que contribuya a mejorar la seguridad vial y la movilidad en el territorio de la EPMGESTITRANSVT.</t>
  </si>
  <si>
    <t>Adquisición e implementación de señalización vial vertical y suministro de materiales, insumos y herramientas para señalización vial horizontal en los cantones pertenecientes a la EPMGESTITRANSVT.</t>
  </si>
  <si>
    <t>Elaboración de requerimientos y documentación para el proceso de contratación pública.</t>
  </si>
  <si>
    <t>% de señalización vial implementada conforme a planificación.</t>
  </si>
  <si>
    <t>(Número de Elementos de señalización vial implementados/ Número de Elementos planificados)​×100</t>
  </si>
  <si>
    <t>Insumos,   Materiales   y   Suministros   para   Construcción,   Electricidad,   Plomería,   Carpintería,   Señalización   Vial,
Navegación, Contra Incendios y Placas</t>
  </si>
  <si>
    <t>En cumplimiento de la Resolución Administrativa Nro. RES-ADM-GG-EPMTT-004-2025, mediante la cual se unifican las actividades:
1, Adquirir pintura de tráfico, diluyente (Thinner) y microesferas para los cantones mancomunados,
2, Adquirir señalética vertical para los cantones mancomunados, y
3, Adquirir insumos y herramientas para señalización vial de la EPMGESTITRANSVT,
Se informa que el valor total de la actividad unificada presenta una variación de USD 62,50 respecto al presupuesto inicial (USD 696.562,50).
Dicha diferencia corresponde al insumo Guaype (50 libras), mismo que fue excluido del proceso de adquisición, conforme al Memorando Nro. 045-A3EP-DPR-EPMTT-2025, en el cual se indica que este insumo no será comprado debido a que existe stock disponible en bodega, con una cantidad de 125 libras, según Certificación de Existencias Nro. 044-EPMTTBD-2025.
En tal virtud, el valor de USD 62,50 ha sido descontado del monto total de la actividad unificada.</t>
  </si>
  <si>
    <t>Se incluye a los 696500 iniciales el monto de 67500 de la partida 73.06.01  denominada consultoria, asesoría e investigación especializada cuya actividad es Realizar estudios técnicos especializados para la implementación de adecuaciones en la vía U de Chambag, con el fin de mejorar las condiciones operativas y de circulación vehicular y de 30000 de la partida 84.01.04 denominada maquinaria y equpios de la actividad Adquirir cámaras para conteos vehiculares incluido software para la EPMGESTITRANSVT. segun resolución No. RES-ADM-TPP-GG-EPMTT-2025-005</t>
  </si>
  <si>
    <t>Adquirir materiales termoplásticos para señalización vial.</t>
  </si>
  <si>
    <t>Materiales adquiridos/ Materiales planificados.</t>
  </si>
  <si>
    <t xml:space="preserve">Actividad excluida mediante Resolución Adm. Nro. RES-ADM-GG-EPMTT-004-2025 </t>
  </si>
  <si>
    <t>Asistentes de señalización vial</t>
  </si>
  <si>
    <t>Verificar el despacho de la pintura y microesferas para señalización vial.</t>
  </si>
  <si>
    <t>La pintura no este acorde el requerimiento.</t>
  </si>
  <si>
    <t>Implementar reductores de velocidad en los cantones mancomunados para mejorar la seguridad vial.</t>
  </si>
  <si>
    <t>Levantamiento de necesidades de cada cantón mancomunado.</t>
  </si>
  <si>
    <t>Reductores</t>
  </si>
  <si>
    <t>Reductores construidos./ Reductores planificados.</t>
  </si>
  <si>
    <t>75.01.05</t>
  </si>
  <si>
    <t>Implementar semáforos y controladores en los cantones  mancomunados para mejorar la seguridad vial.</t>
  </si>
  <si>
    <t>Semáforos</t>
  </si>
  <si>
    <t>Semáforos Instalados./ Semáforos planificados.</t>
  </si>
  <si>
    <t>Actividad excluida mediante Resolución Adm. Nro. RES-ADM-GG-EPMTT-004-2025</t>
  </si>
  <si>
    <t>Construir Unidades Distritales desconcentradas del ejercicio de las competencias de la EPMGESTITRANSVT.</t>
  </si>
  <si>
    <t>Elaboración de estudios precontractuales</t>
  </si>
  <si>
    <t>Obras</t>
  </si>
  <si>
    <t>Obras Ejecutadas/ Obras planificadas.</t>
  </si>
  <si>
    <t>No se pueda renovar escrituras o el GAD no retire la donación.</t>
  </si>
  <si>
    <t>75.01.99</t>
  </si>
  <si>
    <t>Realizar las adecuaciones necesarias en el CRTV.</t>
  </si>
  <si>
    <t>Mantenimiento Obras</t>
  </si>
  <si>
    <t>Mantenimiento Obras Ejecutadas/ Mantenimiento Obras planificadas.</t>
  </si>
  <si>
    <t>Casos fortuitos o de fuerza mayor.</t>
  </si>
  <si>
    <t>75.05.01</t>
  </si>
  <si>
    <t>Realizar las adecuaciones en la infraestructura donado por Quero.</t>
  </si>
  <si>
    <t>Actividad unificada mediante Res. Adm. Nro. RES-ADM-GG-EPMTT-004-2025; se consolidan 5 actividades (3 de Dir. Administrativa y 2 de Dir. de Planificación). Presupuesto total: $136.293,00; distribución: $16.293,00 en partida 53.04.02 y $120.000,00 en partida 75.05.01.</t>
  </si>
  <si>
    <t>Adquirir moldes para la señalización vial.</t>
  </si>
  <si>
    <t>Moldes</t>
  </si>
  <si>
    <t>Moldes adquiridos/ Moldes  planificados.</t>
  </si>
  <si>
    <t>84.01.03</t>
  </si>
  <si>
    <t>Adquirir maquinaria para la aplicación de materiales termoplásticos.</t>
  </si>
  <si>
    <t>Maquinaria</t>
  </si>
  <si>
    <t>Maquinaria adquirida/ Maquinaria planificada.</t>
  </si>
  <si>
    <t>Adquirir medidores de reflectómetros de señalización vial para la EPMGESTITRANSVT.</t>
  </si>
  <si>
    <t>Medidores</t>
  </si>
  <si>
    <t>Medidores adquiridos/ Medidores  planificados.</t>
  </si>
  <si>
    <r>
      <t xml:space="preserve">En base a la Resolución Administrativa </t>
    </r>
    <r>
      <rPr>
        <b/>
        <sz val="9"/>
        <color theme="1"/>
        <rFont val="Century Gothic"/>
        <family val="2"/>
      </rPr>
      <t>Nro. RES-ADM-GG-EPMTT-006-2025</t>
    </r>
    <r>
      <rPr>
        <sz val="9"/>
        <color theme="1"/>
        <rFont val="Century Gothic"/>
        <family val="2"/>
      </rPr>
      <t>, se disminuye $15.000 en este proceso, sin cambio de partida presupuestaria, de los cuales se aumenta $5.000  para el objetivo operativo "Fortalecer la producción audiovisual de alto impacto mediante la adquisición de equipamiento técnico profesional" y $10.000 para el objetivo operativo "Optimizar la cobertura móvil de eventos institucionales y operativos mediante equipamiento técnico portátil"</t>
    </r>
  </si>
  <si>
    <t>Adquirir cámaras para conteos vehiculares incluido software para la EPMGESTITRANSVT.</t>
  </si>
  <si>
    <t>Cámaras</t>
  </si>
  <si>
    <t>Cámaras adquiridas/ Cámaras  planificadas.</t>
  </si>
  <si>
    <t>Incremento presupuestario ($60000) según Resolución Adm. Nro. RES-ADM-GG-EPMTT-004-2025.</t>
  </si>
  <si>
    <t>Se realiza un traspaso de 30000a la partida 73.08.11  a  la actividad de Adquisición e implementación de señalización vial vertical y suministro de materiales, insumos y herramientas para señalización vial horizontal en los cantones pertenecientes a la EPMGESTITRANSVT segun Resolución Nro. RES-ADM-TPP-GG-EPMTT-2025-005</t>
  </si>
  <si>
    <t>Adquirir equipos varios para señalización vial para la EPMGESTITRANSVT.</t>
  </si>
  <si>
    <t>Equipos adquiridos/ Equipos planificados.</t>
  </si>
  <si>
    <t>Adquirir generadores para la EPMGESTITRANSVT.</t>
  </si>
  <si>
    <t>Generadores</t>
  </si>
  <si>
    <t>Generadores adquiridos/ Generadores planificados.</t>
  </si>
  <si>
    <t>Realizar el proceso para la capacitación de los funcionarios de de la EPMGESTITRANSVT.</t>
  </si>
  <si>
    <t>Levantamiento de las necesidades  por cada dirección.</t>
  </si>
  <si>
    <t>Capacitación Contratadas/ Capacitación planificadas.</t>
  </si>
  <si>
    <t>73.06.12</t>
  </si>
  <si>
    <t>Realizar el proceso para la adquisición de insumos y accesorios para la protección y seguridad del personal de la EPMGESTITRANSVT.</t>
  </si>
  <si>
    <t>Levantamiento de las necesidades .</t>
  </si>
  <si>
    <t>Accesorios de seguridad.</t>
  </si>
  <si>
    <t>Accesorios adquiridos/ Accesorios planificados.</t>
  </si>
  <si>
    <t>73.08.02</t>
  </si>
  <si>
    <t>Realizar el proceso para la adquisición de overoles para el personal de la EPMGESTITRANSVT.</t>
  </si>
  <si>
    <t>Overoles</t>
  </si>
  <si>
    <t>Overoles adquiridos/ Overoles planificados.</t>
  </si>
  <si>
    <t>Realizar el proceso para la adquisición de Uniformes para los ACT de la EPMGESTITRANSVT.</t>
  </si>
  <si>
    <t>Uniformes adquiridos/ Uniformes planificados.</t>
  </si>
  <si>
    <t>No contar con la certificación.</t>
  </si>
  <si>
    <t>Incremento presupuestario ($70000) según Resolución Adm. Nro. RES-ADM-GG-EPMTT-004-2025.</t>
  </si>
  <si>
    <t>Realizar el proceso para la adquisición de accesorios para los ACT de la EPMGESTITRANSVT.</t>
  </si>
  <si>
    <t>Accesorios</t>
  </si>
  <si>
    <t>Desarrollar el proceso para la adquisición de conos para la EPMGESTITRANSVT.</t>
  </si>
  <si>
    <t>Conos</t>
  </si>
  <si>
    <t>Conos adquiridos/ Conos planificados.</t>
  </si>
  <si>
    <t>Realizar el proceso para la adquisición de cintas de peligro para la EPMGESTITRANSVT.</t>
  </si>
  <si>
    <t>Cintas de Peligro</t>
  </si>
  <si>
    <t>Cintas de peligro adquiridas/ Cintas de peligro planificadas.</t>
  </si>
  <si>
    <t>Realizar el proceso para la adquisición de insumos para placas.</t>
  </si>
  <si>
    <t>Insumos placas</t>
  </si>
  <si>
    <t>Insumos adquiridas/ Insumos planificadas.</t>
  </si>
  <si>
    <t>Realizar el proceso para la adquisición de repuestos y accesorios para los ACT de la EPMGESTITRANSVT.</t>
  </si>
  <si>
    <t>Realizar el proceso de devolución por pagos indebidos</t>
  </si>
  <si>
    <t>Realizar el proceso respectivo</t>
  </si>
  <si>
    <t>Recopilar los documentos para el proceso</t>
  </si>
  <si>
    <t>Devoluciones</t>
  </si>
  <si>
    <t>Procesos realizados/procesos solicitados</t>
  </si>
  <si>
    <t>Falta de requisitos</t>
  </si>
  <si>
    <t>Realizar el proceso de adquisición de mobiliario para Pillaro, Quero y Centro de Retención Vehicular.</t>
  </si>
  <si>
    <t>Mobiliario</t>
  </si>
  <si>
    <t>Mobiliario adquiridos/Mobiliario planificado.</t>
  </si>
  <si>
    <t>Falta de construcción de edificaciones.</t>
  </si>
  <si>
    <t>Reducción presupuestaria ($30000) según Resolución Adm. Nro. RES-ADM-GG-EPMTT-004-2025.</t>
  </si>
  <si>
    <t>La reducción presupuestaria inicialmente registrada por $30.000, según Resolución Adm. Nro. RES-ADM-GG-EPMTT-004-2025, fue actualizada conforme a la Resolución Adm. Nro. RES-ADM-GG-EPMTT-005-2025, estableciendo el valor correcto de $31.980.</t>
  </si>
  <si>
    <t>Adquirir mobiliario para equipamiento del consultorio médico.</t>
  </si>
  <si>
    <t>Falta de Certificación de Control Operativo.</t>
  </si>
  <si>
    <r>
      <t xml:space="preserve">En base a la Resolución Administrativa </t>
    </r>
    <r>
      <rPr>
        <b/>
        <sz val="9"/>
        <color theme="1"/>
        <rFont val="Century Gothic"/>
        <family val="2"/>
      </rPr>
      <t>Nro. RES-ADM-GG-EPMTT-006-2025</t>
    </r>
    <r>
      <rPr>
        <sz val="9"/>
        <color theme="1"/>
        <rFont val="Century Gothic"/>
        <family val="2"/>
      </rPr>
      <t>, se disminuye $5.000 y se aumenta $5.000 en la  partida 84.01.04 para el objetivo operativo "Fortalecer la producción audiovisual de alto impacto mediante la adquisición de equipamiento técnico profesional"</t>
    </r>
  </si>
  <si>
    <t>Adquirir mobiliario para equipamiento de archivo y bodega.</t>
  </si>
  <si>
    <t>Adquirir camillas para toma de improntas.</t>
  </si>
  <si>
    <t>Adquirir mobiliario y equipamiento logístico para la adecuada ejecución de actos protocolares, ruedas de prensa, y actividades institucionales de carácter comunicacional y operativo de la EPMGESTITRANSVT.</t>
  </si>
  <si>
    <t>Falta de proveedores que cumplan los requerimientos.</t>
  </si>
  <si>
    <t>Incremento presupuestario ($4000) según Resolución Adm. Nro. RES-ADM-GG-EPMTT-004-2025.</t>
  </si>
  <si>
    <r>
      <t xml:space="preserve">En base a la Resolución Administrativa </t>
    </r>
    <r>
      <rPr>
        <b/>
        <sz val="9"/>
        <color theme="1"/>
        <rFont val="Century Gothic"/>
        <family val="2"/>
      </rPr>
      <t>Nro. RES-ADM-GG-EPMTT-006-2025 se c</t>
    </r>
    <r>
      <rPr>
        <sz val="9"/>
        <color theme="1"/>
        <rFont val="Century Gothic"/>
        <family val="2"/>
      </rPr>
      <t>ambia el objetivo operativo en razón de que la adquisiicón a realizarse no ocntempla únicamente un atril sino varios elementos. En un inicio estaba como Adquirir un atril para la EPMGESTITRANSVT.</t>
    </r>
  </si>
  <si>
    <t>Adquirir vallas para el control operativo den los cantones mancomunados.</t>
  </si>
  <si>
    <t>Vallas</t>
  </si>
  <si>
    <t>Vallas adquiridas/ Vallas planificadas.</t>
  </si>
  <si>
    <t>No contar con la certificación de Control Operativo.</t>
  </si>
  <si>
    <t>Adquirir maquinaria para la fabricación de placas.</t>
  </si>
  <si>
    <t>Maquinaria adquiridas/ Maquinaria planificadas.</t>
  </si>
  <si>
    <t>No contar con la certificación de la competencia.</t>
  </si>
  <si>
    <t>Adquirir alcotectores.</t>
  </si>
  <si>
    <t>Equipo</t>
  </si>
  <si>
    <t>Adquirir equipos de telecomunicaciones incluido antenas, radios móviles y fijos e implementación de 148 radios.</t>
  </si>
  <si>
    <t>Incremento presupuestario ($310000) según Resolución Adm. Nro. RES-ADM-GG-EPMTT-004-2025.</t>
  </si>
  <si>
    <t>Traspaso de la actividad de la Dirección de Control Operativo a la Dirección de TICS según Resolución Administrativa Nro. RES-ADM-GG-EPMTT-005-2025</t>
  </si>
  <si>
    <t>Adquirir equipos de homologados de control 128 Handheld.</t>
  </si>
  <si>
    <t>Handheld.</t>
  </si>
  <si>
    <t>Handheld adquiridos/ Handheld planificados.</t>
  </si>
  <si>
    <t>Implementar un centro de monitoreo incluye 128 bodycam.</t>
  </si>
  <si>
    <t>Bodycam</t>
  </si>
  <si>
    <t>Bodycam adquiridos/ Bodycam planificados.</t>
  </si>
  <si>
    <t>Fortalecer la producción audiovisual de alto impacto mediante la adquisición de equipamiento técnico profesional</t>
  </si>
  <si>
    <t>Adquirir una cámara de video profesional para producción audiovisual institucional.</t>
  </si>
  <si>
    <t>Definir especificaciones técnicas, realizar la compra y verificar la operatividad del equipo adquirido.</t>
  </si>
  <si>
    <t>% de cámaras de video  adquiridos y en uso</t>
  </si>
  <si>
    <t>(Número de cámarass de video adquiridos / Número de cámaras de video planificados) X 100</t>
  </si>
  <si>
    <t>Demoras en la adquisición del equipamiento audiovisual debido a procesos administrativos, falta de ofertas técnicas adecuadas o retrasos del proveedor</t>
  </si>
  <si>
    <t>Acta entrega recepción de los equipos de video adquiridos.</t>
  </si>
  <si>
    <r>
      <rPr>
        <sz val="9"/>
        <color theme="1"/>
        <rFont val="Century Gothic"/>
        <family val="2"/>
      </rPr>
      <t xml:space="preserve">En base a la Resolución Administrativa </t>
    </r>
    <r>
      <rPr>
        <b/>
        <sz val="9"/>
        <color theme="1"/>
        <rFont val="Century Gothic"/>
        <family val="2"/>
      </rPr>
      <t xml:space="preserve">Nro. RES-ADM-GG-EPMTT-006-2025 </t>
    </r>
    <r>
      <rPr>
        <sz val="9"/>
        <color theme="1"/>
        <rFont val="Century Gothic"/>
        <family val="2"/>
      </rPr>
      <t>se incrementa esta actividad con un valor de</t>
    </r>
    <r>
      <rPr>
        <b/>
        <sz val="9"/>
        <color theme="1"/>
        <rFont val="Century Gothic"/>
        <family val="2"/>
      </rPr>
      <t xml:space="preserve">  $10.000,00 USD, </t>
    </r>
    <r>
      <rPr>
        <sz val="9"/>
        <color theme="1"/>
        <rFont val="Century Gothic"/>
        <family val="2"/>
      </rPr>
      <t xml:space="preserve">proveniente de un Traspaso de dinero. Este monto se financia con la disminución de </t>
    </r>
    <r>
      <rPr>
        <b/>
        <sz val="9"/>
        <color theme="1"/>
        <rFont val="Century Gothic"/>
        <family val="2"/>
      </rPr>
      <t>$5.000,00</t>
    </r>
    <r>
      <rPr>
        <sz val="9"/>
        <color theme="1"/>
        <rFont val="Century Gothic"/>
        <family val="2"/>
      </rPr>
      <t xml:space="preserve"> de la partida </t>
    </r>
    <r>
      <rPr>
        <b/>
        <sz val="9"/>
        <color theme="1"/>
        <rFont val="Century Gothic"/>
        <family val="2"/>
      </rPr>
      <t>84.01.03</t>
    </r>
    <r>
      <rPr>
        <sz val="9"/>
        <color theme="1"/>
        <rFont val="Century Gothic"/>
        <family val="2"/>
      </rPr>
      <t xml:space="preserve"> (Objetivo Operativo: </t>
    </r>
    <r>
      <rPr>
        <i/>
        <sz val="9"/>
        <color theme="1"/>
        <rFont val="Century Gothic"/>
        <family val="2"/>
      </rPr>
      <t>Adquirir mobiliario para equipamiento del consultorio médico</t>
    </r>
    <r>
      <rPr>
        <sz val="9"/>
        <color theme="1"/>
        <rFont val="Century Gothic"/>
        <family val="2"/>
      </rPr>
      <t xml:space="preserve">, Dirección Administrativa) y la disminución de </t>
    </r>
    <r>
      <rPr>
        <b/>
        <sz val="9"/>
        <color theme="1"/>
        <rFont val="Century Gothic"/>
        <family val="2"/>
      </rPr>
      <t>$5.000,00</t>
    </r>
    <r>
      <rPr>
        <sz val="9"/>
        <color theme="1"/>
        <rFont val="Century Gothic"/>
        <family val="2"/>
      </rPr>
      <t xml:space="preserve"> de la partida </t>
    </r>
    <r>
      <rPr>
        <b/>
        <sz val="9"/>
        <color theme="1"/>
        <rFont val="Century Gothic"/>
        <family val="2"/>
      </rPr>
      <t>84.01.04</t>
    </r>
    <r>
      <rPr>
        <sz val="9"/>
        <color theme="1"/>
        <rFont val="Century Gothic"/>
        <family val="2"/>
      </rPr>
      <t xml:space="preserve"> (Objetivo Operativo: </t>
    </r>
    <r>
      <rPr>
        <i/>
        <sz val="9"/>
        <color theme="1"/>
        <rFont val="Century Gothic"/>
        <family val="2"/>
      </rPr>
      <t>Adquirir medidores de reflectómetros de señalización vial para la EPMGESTITRANSVT</t>
    </r>
    <r>
      <rPr>
        <sz val="9"/>
        <color theme="1"/>
        <rFont val="Century Gothic"/>
        <family val="2"/>
      </rPr>
      <t>, Dirección de Planificación).</t>
    </r>
  </si>
  <si>
    <t>Optimizar la cobertura móvil de eventos institucionales y operativos mediante equipamiento técnico portátil</t>
  </si>
  <si>
    <t>Adquirir equipamiento especializado para trabajo comunicacional en territorio</t>
  </si>
  <si>
    <t>Adquirir y poner en operación un kit de producción comunicacional institucional</t>
  </si>
  <si>
    <t>% de equipos especializados  adquiridos y en uso</t>
  </si>
  <si>
    <t>(Número de equipos especializados adquiridos / Número de equipos especialziados planificados) X 100</t>
  </si>
  <si>
    <t>Retrasos en la adquisición o disponibilidad del equipamiento técnico portátil debido a limitaciones presupuestarias</t>
  </si>
  <si>
    <t>Acta de entrega-recepción de los equipos adquiridos.</t>
  </si>
  <si>
    <r>
      <rPr>
        <sz val="9"/>
        <color theme="1"/>
        <rFont val="Century Gothic"/>
        <family val="2"/>
      </rPr>
      <t xml:space="preserve">En base a la Resolución Administrativa </t>
    </r>
    <r>
      <rPr>
        <b/>
        <sz val="9"/>
        <color theme="1"/>
        <rFont val="Century Gothic"/>
        <family val="2"/>
      </rPr>
      <t xml:space="preserve">Nro. RES-ADM-GG-EPMTT-006-2025 </t>
    </r>
    <r>
      <rPr>
        <sz val="9"/>
        <color theme="1"/>
        <rFont val="Century Gothic"/>
        <family val="2"/>
      </rPr>
      <t>se incrementa esta actividad con un valor de</t>
    </r>
    <r>
      <rPr>
        <b/>
        <sz val="9"/>
        <color theme="1"/>
        <rFont val="Century Gothic"/>
        <family val="2"/>
      </rPr>
      <t xml:space="preserve">  $10.000,00 USD</t>
    </r>
    <r>
      <rPr>
        <sz val="9"/>
        <color theme="1"/>
        <rFont val="Century Gothic"/>
        <family val="2"/>
      </rPr>
      <t xml:space="preserve">, proveniente de un Traspaso de dinero. Este monto se financia con la disminución total de </t>
    </r>
    <r>
      <rPr>
        <b/>
        <sz val="9"/>
        <color theme="1"/>
        <rFont val="Century Gothic"/>
        <family val="2"/>
      </rPr>
      <t>$10.000,00</t>
    </r>
    <r>
      <rPr>
        <sz val="9"/>
        <color theme="1"/>
        <rFont val="Century Gothic"/>
        <family val="2"/>
      </rPr>
      <t xml:space="preserve"> de la partida </t>
    </r>
    <r>
      <rPr>
        <b/>
        <sz val="9"/>
        <color theme="1"/>
        <rFont val="Century Gothic"/>
        <family val="2"/>
      </rPr>
      <t>84.01.04</t>
    </r>
    <r>
      <rPr>
        <sz val="9"/>
        <color theme="1"/>
        <rFont val="Century Gothic"/>
        <family val="2"/>
      </rPr>
      <t xml:space="preserve"> (Objetivo Operativo: </t>
    </r>
    <r>
      <rPr>
        <i/>
        <sz val="9"/>
        <color theme="1"/>
        <rFont val="Century Gothic"/>
        <family val="2"/>
      </rPr>
      <t>Adquirir medidores de reflectómetros de señalización vial para la EPMGESTITRANSVT</t>
    </r>
    <r>
      <rPr>
        <sz val="9"/>
        <color theme="1"/>
        <rFont val="Century Gothic"/>
        <family val="2"/>
      </rPr>
      <t>), perteneciente a la Dirección de Planificación</t>
    </r>
  </si>
  <si>
    <t>Desarrollar el proceso de adquisición de un vehículo para la parte administrativa.</t>
  </si>
  <si>
    <t>Levantamiento de las especificaciones técnicas.</t>
  </si>
  <si>
    <t>Vehículo</t>
  </si>
  <si>
    <t>Vehículo adquiridos/ Vehículo planificados.</t>
  </si>
  <si>
    <t>Falta de autorización.</t>
  </si>
  <si>
    <t>84.01.05</t>
  </si>
  <si>
    <t>Fortalecer la capacidad operativa y logística institucional mediante la adquisición de un bus institucional que permita optimizar la movilidad del personal operativo, especialmente en eventos masivos, campañas de educación vial y atención de emergencias.</t>
  </si>
  <si>
    <t>Bus</t>
  </si>
  <si>
    <t>Bus adquirido/ Bus planificado.</t>
  </si>
  <si>
    <t>Incremento presupuestario ($131.000) y modificación del objetivo operativo, sustituyendo la adquisición de una buseta institucional por la adquisición de un bus institucional según Resolución Adm. Nro. RES-ADM-GG-EPMTT-004-2025.</t>
  </si>
  <si>
    <t>Realizar el  proceso de adquisición de dispositivos de seguridad para los vehículos de planificación.</t>
  </si>
  <si>
    <t>Levantamiento de las términos de referencia.</t>
  </si>
  <si>
    <t>Balizas</t>
  </si>
  <si>
    <t>Balizas adquiridas/ Balizas planificadas.</t>
  </si>
  <si>
    <t>Falta de proveedor.</t>
  </si>
  <si>
    <t>Incremento presupuestario ($10000) según Resolución Adm. Nro. RES-ADM-GG-EPMTT-004-2025.</t>
  </si>
  <si>
    <t>Realizar el  proceso de adquisición de camionetas para Control Operativo.</t>
  </si>
  <si>
    <t>Camionetas</t>
  </si>
  <si>
    <t>Camionetas adquiridas/ Camionetas planificadas.</t>
  </si>
  <si>
    <t>Realizar el  proceso de adquisición de motos  equipadas para Control Operativo.</t>
  </si>
  <si>
    <t>Motos</t>
  </si>
  <si>
    <t>Motos adquiridas/ Motos planificadas.</t>
  </si>
  <si>
    <t>Ejecutar el  proceso de adquisición de bicicletas incluido luz y candado para Control Operativo.</t>
  </si>
  <si>
    <t>Bicicletas</t>
  </si>
  <si>
    <t>Bicicletas adquiridas/ Bicicletas planificadas.</t>
  </si>
  <si>
    <t>Incremento presupuestario ($18500) según Resolución Adm. Nro. RES-ADM-GG-EPMTT-004-2025.</t>
  </si>
  <si>
    <t>Ejecutar el  proceso de adquisición y equipamiento para los vehículos de Control Operativo.</t>
  </si>
  <si>
    <t>Levantamiento de los TDRS.</t>
  </si>
  <si>
    <t>Incremento presupuestario ($27000) según Resolución Adm. Nro. RES-ADM-GG-EPMTT-004-2025.</t>
  </si>
  <si>
    <t>Ejecutar el  proceso de adquisición de equipos informáticos.</t>
  </si>
  <si>
    <t>Levantamiento de las Especificaciones técnicas.</t>
  </si>
  <si>
    <t>Equipos Informáticos</t>
  </si>
  <si>
    <t>Equipos Informáticos adquiridos/ Equipos Informáticos planificados.</t>
  </si>
  <si>
    <t>84.01.07</t>
  </si>
  <si>
    <t>Ejecutar el  proceso de adquisición de equipos de impresión y digitalización.</t>
  </si>
  <si>
    <t>Ejecutar el  proceso de adquisición de computadoras.</t>
  </si>
  <si>
    <t>Equipos, Sistemas y Paquetes Informáticos</t>
  </si>
  <si>
    <t>Ejecutar el  proceso de adquisición de Plotter .</t>
  </si>
  <si>
    <t>Plotter</t>
  </si>
  <si>
    <t>Plotter adquiridos/ Plotter planificados.</t>
  </si>
  <si>
    <t>Implementar el estudio, diagnóstico, levantamiento y repotenciación del sistema de cámaras de videovigilancia, sistema de enfriamiento de data center y respaldo de energía para la EPMGESTITRANSVT y Distrito Baños.</t>
  </si>
  <si>
    <t>Levantamiento de las Especificaciones técnicas y TDRS.</t>
  </si>
  <si>
    <t>Adquirir un sistema para la gestión documental.</t>
  </si>
  <si>
    <t>Sistema adquirido/ Sistema planificado.</t>
  </si>
  <si>
    <t>Adquirir impresoras a color para Control Operativo.</t>
  </si>
  <si>
    <t>Impresoras</t>
  </si>
  <si>
    <t>Impresoras adquiridas/ Impresoras Planificadas.</t>
  </si>
  <si>
    <t>Adquirir licencias para la gestión de calidad SGC.</t>
  </si>
  <si>
    <t>Licencias adquiridas/ Licencias Planificadas.</t>
  </si>
  <si>
    <t>84.04.02</t>
  </si>
  <si>
    <t>Adquirir licencias para los bodycam de Control Operativo.</t>
  </si>
  <si>
    <t>Adquirir licencias comunicacionales de Control Operativo.</t>
  </si>
  <si>
    <t>Adquirir licencias de handheld de Control Operativo.</t>
  </si>
  <si>
    <t>Efectuar proceso de expropiaciones para terrenos necesarios para la EPMGESTITRANSVT.</t>
  </si>
  <si>
    <t>Cumplir con lo estipulado en la normativa( requisitos).</t>
  </si>
  <si>
    <t>Ejecutar la expropiación</t>
  </si>
  <si>
    <t>Terrenos</t>
  </si>
  <si>
    <t>Terrenos expropiados/ Terrenos Planificados.</t>
  </si>
  <si>
    <t>84.03.01</t>
  </si>
  <si>
    <t>Escrituras</t>
  </si>
  <si>
    <r>
      <rPr>
        <b/>
        <sz val="9"/>
        <color theme="1"/>
        <rFont val="Century Gothic"/>
        <family val="2"/>
      </rPr>
      <t>Número de Resolución de la última actualización</t>
    </r>
    <r>
      <rPr>
        <sz val="9"/>
        <color theme="1"/>
        <rFont val="Century Gothic"/>
        <family val="2"/>
      </rPr>
      <t xml:space="preserve">: Resolución Administrativa </t>
    </r>
    <r>
      <rPr>
        <b/>
        <sz val="9"/>
        <color theme="1"/>
        <rFont val="Century Gothic"/>
        <family val="2"/>
      </rPr>
      <t>Nro. RES-ADM-TPP-GG-EPMTT-2025-007</t>
    </r>
  </si>
  <si>
    <r>
      <rPr>
        <b/>
        <sz val="9"/>
        <color theme="1"/>
        <rFont val="Century Gothic"/>
        <family val="2"/>
      </rPr>
      <t>Fecha de Actualización</t>
    </r>
    <r>
      <rPr>
        <sz val="9"/>
        <color theme="1"/>
        <rFont val="Century Gothic"/>
        <family val="2"/>
      </rPr>
      <t>: 15 de Diciembre del 2025</t>
    </r>
  </si>
  <si>
    <r>
      <rPr>
        <b/>
        <sz val="9"/>
        <color theme="1"/>
        <rFont val="Century Gothic"/>
        <family val="2"/>
      </rPr>
      <t>Elaborado por</t>
    </r>
    <r>
      <rPr>
        <sz val="9"/>
        <color theme="1"/>
        <rFont val="Century Gothic"/>
        <family val="2"/>
      </rPr>
      <t>: Ing. Brigitte Bonilla</t>
    </r>
  </si>
  <si>
    <r>
      <rPr>
        <b/>
        <sz val="9"/>
        <color theme="1"/>
        <rFont val="Century Gothic"/>
        <family val="2"/>
      </rPr>
      <t>Revisado y aprobado por</t>
    </r>
    <r>
      <rPr>
        <sz val="9"/>
        <color theme="1"/>
        <rFont val="Century Gothic"/>
        <family val="2"/>
      </rPr>
      <t>: Ing. Johana Tipanquiza</t>
    </r>
  </si>
  <si>
    <t>Analista de Procesos y Planificación</t>
  </si>
  <si>
    <t xml:space="preserve">Gerente General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</si>
</sst>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64" formatCode="_(&quot;$&quot;\ * #,##0.00_);_(&quot;$&quot;\ * \(#,##0.00\);_(&quot;$&quot;\ * &quot;-&quot;??_);_(@_)"/>
    <numFmt numFmtId="165" formatCode="_-[$$-409]* #,##0.00_ ;_-[$$-409]* \-#,##0.00\ ;_-[$$-409]* &quot;-&quot;??_ ;_-@_ "/>
  </numFmts>
  <fonts count="10" x14ac:knownFonts="1">
    <font>
      <sz val="11"/>
      <color theme="1"/>
      <name val="Calibri"/>
      <family val="2"/>
      <scheme val="minor"/>
    </font>
    <font>
      <sz val="11"/>
      <color theme="1"/>
      <name val="Calibri"/>
      <family val="2"/>
      <scheme val="minor"/>
    </font>
    <font>
      <sz val="18"/>
      <color theme="3"/>
      <name val="Calibri Light"/>
      <family val="2"/>
      <scheme val="major"/>
    </font>
    <font>
      <b/>
      <sz val="9"/>
      <color theme="3" tint="-0.249977111117893"/>
      <name val="Century Gothic"/>
      <family val="2"/>
    </font>
    <font>
      <sz val="9"/>
      <color theme="1"/>
      <name val="Century Gothic"/>
      <family val="2"/>
    </font>
    <font>
      <b/>
      <sz val="9"/>
      <name val="Century Gothic"/>
      <family val="2"/>
    </font>
    <font>
      <b/>
      <sz val="9"/>
      <color theme="0"/>
      <name val="Century Gothic"/>
      <family val="2"/>
    </font>
    <font>
      <sz val="9"/>
      <name val="Century Gothic"/>
      <family val="2"/>
    </font>
    <font>
      <b/>
      <sz val="9"/>
      <color theme="1"/>
      <name val="Century Gothic"/>
      <family val="2"/>
    </font>
    <font>
      <i/>
      <sz val="9"/>
      <color theme="1"/>
      <name val="Century Gothic"/>
      <family val="2"/>
    </font>
  </fonts>
  <fills count="10">
    <fill>
      <patternFill patternType="none"/>
    </fill>
    <fill>
      <patternFill patternType="gray125"/>
    </fill>
    <fill>
      <patternFill patternType="solid">
        <fgColor theme="9" tint="0.39997558519241921"/>
        <bgColor indexed="64"/>
      </patternFill>
    </fill>
    <fill>
      <patternFill patternType="solid">
        <fgColor theme="3" tint="-0.249977111117893"/>
        <bgColor indexed="64"/>
      </patternFill>
    </fill>
    <fill>
      <patternFill patternType="solid">
        <fgColor rgb="FFFF0066"/>
        <bgColor indexed="64"/>
      </patternFill>
    </fill>
    <fill>
      <patternFill patternType="solid">
        <fgColor theme="4" tint="0.39997558519241921"/>
        <bgColor indexed="64"/>
      </patternFill>
    </fill>
    <fill>
      <patternFill patternType="solid">
        <fgColor rgb="FFCC99FF"/>
        <bgColor indexed="64"/>
      </patternFill>
    </fill>
    <fill>
      <patternFill patternType="solid">
        <fgColor rgb="FFFF00FF"/>
        <bgColor indexed="64"/>
      </patternFill>
    </fill>
    <fill>
      <patternFill patternType="solid">
        <fgColor rgb="FFFF0000"/>
        <bgColor indexed="64"/>
      </patternFill>
    </fill>
    <fill>
      <patternFill patternType="solid">
        <fgColor theme="5"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5">
    <xf numFmtId="0" fontId="0" fillId="0" borderId="0"/>
    <xf numFmtId="0" fontId="2" fillId="0" borderId="0" applyNumberForma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126">
    <xf numFmtId="0" fontId="0" fillId="0" borderId="0" xfId="0"/>
    <xf numFmtId="0" fontId="3" fillId="0" borderId="1" xfId="2" applyFont="1" applyBorder="1" applyAlignment="1">
      <alignment horizontal="center" vertical="center" wrapText="1"/>
    </xf>
    <xf numFmtId="0" fontId="4" fillId="0" borderId="1" xfId="2" applyFont="1" applyBorder="1" applyAlignment="1">
      <alignment horizontal="center" vertical="center"/>
    </xf>
    <xf numFmtId="0" fontId="3" fillId="2"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6" fillId="0" borderId="1" xfId="1" applyNumberFormat="1" applyFont="1" applyFill="1" applyBorder="1" applyAlignment="1">
      <alignment horizontal="center" vertical="center" wrapText="1"/>
    </xf>
    <xf numFmtId="0" fontId="4" fillId="2" borderId="1" xfId="2" applyFont="1" applyFill="1" applyBorder="1" applyAlignment="1">
      <alignment horizontal="center" vertical="center"/>
    </xf>
    <xf numFmtId="0" fontId="4" fillId="0" borderId="1" xfId="2" applyFont="1" applyBorder="1" applyAlignment="1">
      <alignment vertical="center"/>
    </xf>
    <xf numFmtId="0" fontId="6" fillId="3" borderId="1" xfId="1" applyNumberFormat="1" applyFont="1" applyFill="1" applyBorder="1" applyAlignment="1">
      <alignment horizontal="center" vertical="center" wrapText="1"/>
    </xf>
    <xf numFmtId="0" fontId="6" fillId="3" borderId="1" xfId="2" applyFont="1" applyFill="1" applyBorder="1" applyAlignment="1">
      <alignment horizontal="center" vertical="center" wrapText="1"/>
    </xf>
    <xf numFmtId="164" fontId="6" fillId="3" borderId="1" xfId="2" applyNumberFormat="1" applyFont="1" applyFill="1" applyBorder="1" applyAlignment="1">
      <alignment horizontal="center" vertical="center" wrapText="1"/>
    </xf>
    <xf numFmtId="9" fontId="4" fillId="0" borderId="1" xfId="3" applyFont="1" applyFill="1" applyBorder="1" applyAlignment="1">
      <alignment horizontal="center" vertical="center" wrapText="1"/>
    </xf>
    <xf numFmtId="44" fontId="4" fillId="0" borderId="2" xfId="4" applyFont="1" applyFill="1" applyBorder="1" applyAlignment="1" applyProtection="1">
      <alignment horizontal="center" vertical="center" wrapText="1"/>
      <protection hidden="1"/>
    </xf>
    <xf numFmtId="44" fontId="4" fillId="0" borderId="1" xfId="4" applyFont="1" applyFill="1" applyBorder="1" applyAlignment="1" applyProtection="1">
      <alignment horizontal="center" vertical="center" wrapText="1"/>
      <protection hidden="1"/>
    </xf>
    <xf numFmtId="44" fontId="4" fillId="0" borderId="1" xfId="4" applyFont="1" applyFill="1" applyBorder="1" applyAlignment="1">
      <alignment horizontal="center" vertical="center" wrapText="1"/>
    </xf>
    <xf numFmtId="10" fontId="4" fillId="0" borderId="1" xfId="3" applyNumberFormat="1" applyFont="1" applyFill="1" applyBorder="1" applyAlignment="1">
      <alignment horizontal="center" vertical="center" wrapText="1"/>
    </xf>
    <xf numFmtId="9" fontId="4" fillId="0" borderId="1" xfId="2" applyNumberFormat="1" applyFont="1" applyBorder="1" applyAlignment="1">
      <alignment horizontal="center" vertical="center" wrapText="1"/>
    </xf>
    <xf numFmtId="165" fontId="4" fillId="0" borderId="1" xfId="2" applyNumberFormat="1" applyFont="1" applyBorder="1" applyAlignment="1">
      <alignment horizontal="center" vertical="center" wrapText="1"/>
    </xf>
    <xf numFmtId="0" fontId="4" fillId="0" borderId="1" xfId="2" applyFont="1" applyBorder="1" applyAlignment="1">
      <alignment horizontal="center"/>
    </xf>
    <xf numFmtId="0" fontId="4" fillId="0" borderId="1" xfId="2" applyFont="1" applyBorder="1"/>
    <xf numFmtId="44" fontId="7" fillId="0" borderId="1" xfId="4" applyFont="1" applyFill="1" applyBorder="1" applyAlignment="1">
      <alignment horizontal="center" vertical="center" wrapText="1"/>
    </xf>
    <xf numFmtId="9" fontId="4" fillId="0" borderId="1" xfId="3" applyFont="1" applyFill="1" applyBorder="1" applyAlignment="1">
      <alignment horizontal="center" wrapText="1"/>
    </xf>
    <xf numFmtId="44" fontId="4" fillId="0" borderId="1" xfId="4" applyFont="1" applyFill="1" applyBorder="1" applyAlignment="1">
      <alignment horizontal="center" wrapText="1"/>
    </xf>
    <xf numFmtId="0" fontId="4" fillId="4" borderId="1" xfId="2" applyFont="1" applyFill="1" applyBorder="1" applyAlignment="1">
      <alignment horizontal="center" vertical="center" wrapText="1"/>
    </xf>
    <xf numFmtId="9" fontId="4" fillId="4" borderId="1" xfId="3" applyFont="1" applyFill="1" applyBorder="1" applyAlignment="1">
      <alignment horizontal="center" vertical="center" wrapText="1"/>
    </xf>
    <xf numFmtId="44" fontId="4" fillId="4" borderId="2" xfId="4" applyFont="1" applyFill="1" applyBorder="1" applyAlignment="1" applyProtection="1">
      <alignment horizontal="center" vertical="center" wrapText="1"/>
      <protection hidden="1"/>
    </xf>
    <xf numFmtId="44" fontId="4" fillId="4" borderId="1" xfId="4" applyFont="1" applyFill="1" applyBorder="1" applyAlignment="1" applyProtection="1">
      <alignment horizontal="center" vertical="center" wrapText="1"/>
      <protection hidden="1"/>
    </xf>
    <xf numFmtId="44" fontId="4" fillId="4" borderId="1" xfId="4" applyFont="1" applyFill="1" applyBorder="1" applyAlignment="1">
      <alignment horizontal="center" vertical="center" wrapText="1"/>
    </xf>
    <xf numFmtId="10" fontId="4" fillId="4" borderId="1" xfId="3" applyNumberFormat="1" applyFont="1" applyFill="1" applyBorder="1" applyAlignment="1">
      <alignment horizontal="center" vertical="center" wrapText="1"/>
    </xf>
    <xf numFmtId="10" fontId="4" fillId="0" borderId="1" xfId="2" applyNumberFormat="1" applyFont="1" applyBorder="1" applyAlignment="1">
      <alignment horizontal="center" vertical="center" wrapText="1"/>
    </xf>
    <xf numFmtId="165" fontId="4" fillId="4" borderId="1" xfId="2" applyNumberFormat="1" applyFont="1" applyFill="1" applyBorder="1" applyAlignment="1">
      <alignment horizontal="center" vertical="center" wrapText="1"/>
    </xf>
    <xf numFmtId="0" fontId="4" fillId="4" borderId="1" xfId="2" applyFont="1" applyFill="1" applyBorder="1" applyAlignment="1">
      <alignment horizontal="center"/>
    </xf>
    <xf numFmtId="0" fontId="4" fillId="4" borderId="1" xfId="2" applyFont="1" applyFill="1" applyBorder="1"/>
    <xf numFmtId="0" fontId="4" fillId="5" borderId="1" xfId="2" applyFont="1" applyFill="1" applyBorder="1"/>
    <xf numFmtId="0" fontId="4" fillId="5" borderId="1" xfId="2" applyFont="1" applyFill="1" applyBorder="1" applyAlignment="1">
      <alignment horizontal="center" vertical="center" wrapText="1"/>
    </xf>
    <xf numFmtId="9" fontId="4" fillId="5" borderId="1" xfId="3" applyFont="1" applyFill="1" applyBorder="1" applyAlignment="1">
      <alignment horizontal="center" vertical="center" wrapText="1"/>
    </xf>
    <xf numFmtId="44" fontId="4" fillId="5" borderId="2" xfId="4" applyFont="1" applyFill="1" applyBorder="1" applyAlignment="1" applyProtection="1">
      <alignment horizontal="center" vertical="center" wrapText="1"/>
      <protection hidden="1"/>
    </xf>
    <xf numFmtId="44" fontId="4" fillId="5" borderId="1" xfId="4" applyFont="1" applyFill="1" applyBorder="1" applyAlignment="1" applyProtection="1">
      <alignment horizontal="center" vertical="center" wrapText="1"/>
      <protection hidden="1"/>
    </xf>
    <xf numFmtId="44" fontId="4" fillId="5" borderId="1" xfId="4" applyFont="1" applyFill="1" applyBorder="1" applyAlignment="1">
      <alignment horizontal="center" vertical="center" wrapText="1"/>
    </xf>
    <xf numFmtId="10" fontId="4" fillId="5" borderId="1" xfId="3" applyNumberFormat="1" applyFont="1" applyFill="1" applyBorder="1" applyAlignment="1">
      <alignment horizontal="center" vertical="center" wrapText="1"/>
    </xf>
    <xf numFmtId="10" fontId="4" fillId="5" borderId="1" xfId="2" applyNumberFormat="1" applyFont="1" applyFill="1" applyBorder="1" applyAlignment="1">
      <alignment horizontal="center" vertical="center" wrapText="1"/>
    </xf>
    <xf numFmtId="165" fontId="4" fillId="5" borderId="1" xfId="2" applyNumberFormat="1" applyFont="1" applyFill="1" applyBorder="1" applyAlignment="1">
      <alignment horizontal="center" vertical="center" wrapText="1"/>
    </xf>
    <xf numFmtId="0" fontId="4" fillId="5" borderId="1" xfId="2" applyFont="1" applyFill="1" applyBorder="1" applyAlignment="1">
      <alignment horizontal="center" wrapText="1"/>
    </xf>
    <xf numFmtId="9" fontId="4" fillId="5" borderId="1" xfId="2" applyNumberFormat="1" applyFont="1" applyFill="1" applyBorder="1" applyAlignment="1">
      <alignment horizontal="center" vertical="center" wrapText="1"/>
    </xf>
    <xf numFmtId="0" fontId="4" fillId="5" borderId="1" xfId="2" applyFont="1" applyFill="1" applyBorder="1" applyAlignment="1">
      <alignment horizontal="center"/>
    </xf>
    <xf numFmtId="0" fontId="4" fillId="5" borderId="1" xfId="2" applyFont="1" applyFill="1" applyBorder="1" applyAlignment="1">
      <alignment vertical="center"/>
    </xf>
    <xf numFmtId="0" fontId="4" fillId="5" borderId="1" xfId="2" applyFont="1" applyFill="1" applyBorder="1" applyAlignment="1">
      <alignment horizontal="center" vertical="center"/>
    </xf>
    <xf numFmtId="9" fontId="4" fillId="4" borderId="1" xfId="2" applyNumberFormat="1" applyFont="1" applyFill="1" applyBorder="1" applyAlignment="1">
      <alignment horizontal="center" vertical="center" wrapText="1"/>
    </xf>
    <xf numFmtId="0" fontId="4" fillId="4" borderId="1" xfId="2" applyFont="1" applyFill="1" applyBorder="1" applyAlignment="1">
      <alignment vertical="center"/>
    </xf>
    <xf numFmtId="0" fontId="4" fillId="5" borderId="0" xfId="2" applyFont="1" applyFill="1" applyAlignment="1">
      <alignment horizontal="center" vertical="center" wrapText="1"/>
    </xf>
    <xf numFmtId="0" fontId="1" fillId="0" borderId="0" xfId="2" applyAlignment="1">
      <alignment horizontal="center" vertical="center" wrapText="1"/>
    </xf>
    <xf numFmtId="0" fontId="4" fillId="6" borderId="1" xfId="2" applyFont="1" applyFill="1" applyBorder="1" applyAlignment="1">
      <alignment vertical="center"/>
    </xf>
    <xf numFmtId="0" fontId="4" fillId="6" borderId="1" xfId="2" applyFont="1" applyFill="1" applyBorder="1" applyAlignment="1">
      <alignment horizontal="center" vertical="center" wrapText="1"/>
    </xf>
    <xf numFmtId="9" fontId="4" fillId="6" borderId="1" xfId="2" applyNumberFormat="1" applyFont="1" applyFill="1" applyBorder="1" applyAlignment="1">
      <alignment horizontal="center" vertical="center" wrapText="1"/>
    </xf>
    <xf numFmtId="44" fontId="4" fillId="6" borderId="2" xfId="4" applyFont="1" applyFill="1" applyBorder="1" applyAlignment="1" applyProtection="1">
      <alignment horizontal="center" vertical="center" wrapText="1"/>
      <protection hidden="1"/>
    </xf>
    <xf numFmtId="44" fontId="4" fillId="6" borderId="1" xfId="4" applyFont="1" applyFill="1" applyBorder="1" applyAlignment="1">
      <alignment horizontal="center" vertical="center" wrapText="1"/>
    </xf>
    <xf numFmtId="10" fontId="4" fillId="6" borderId="1" xfId="3" applyNumberFormat="1" applyFont="1" applyFill="1" applyBorder="1" applyAlignment="1">
      <alignment horizontal="center" vertical="center" wrapText="1"/>
    </xf>
    <xf numFmtId="10" fontId="4" fillId="6" borderId="1" xfId="2" applyNumberFormat="1" applyFont="1" applyFill="1" applyBorder="1" applyAlignment="1">
      <alignment horizontal="center" vertical="center" wrapText="1"/>
    </xf>
    <xf numFmtId="0" fontId="4" fillId="6" borderId="0" xfId="2" applyFont="1" applyFill="1" applyAlignment="1">
      <alignment horizontal="center" vertical="center" wrapText="1"/>
    </xf>
    <xf numFmtId="0" fontId="4" fillId="6" borderId="0" xfId="2" applyFont="1" applyFill="1" applyAlignment="1">
      <alignment vertical="center" wrapText="1"/>
    </xf>
    <xf numFmtId="0" fontId="4" fillId="6" borderId="1" xfId="2" applyFont="1" applyFill="1" applyBorder="1" applyAlignment="1">
      <alignment horizontal="center" vertical="center"/>
    </xf>
    <xf numFmtId="0" fontId="4" fillId="7" borderId="1" xfId="2" applyFont="1" applyFill="1" applyBorder="1" applyAlignment="1">
      <alignment horizontal="center" vertical="center" wrapText="1"/>
    </xf>
    <xf numFmtId="9" fontId="4" fillId="7" borderId="1" xfId="2" applyNumberFormat="1" applyFont="1" applyFill="1" applyBorder="1" applyAlignment="1">
      <alignment horizontal="center" vertical="center" wrapText="1"/>
    </xf>
    <xf numFmtId="44" fontId="4" fillId="7" borderId="2" xfId="4" applyFont="1" applyFill="1" applyBorder="1" applyAlignment="1" applyProtection="1">
      <alignment horizontal="center" vertical="center" wrapText="1"/>
      <protection hidden="1"/>
    </xf>
    <xf numFmtId="44" fontId="4" fillId="7" borderId="1" xfId="4" applyFont="1" applyFill="1" applyBorder="1" applyAlignment="1">
      <alignment horizontal="center" vertical="center" wrapText="1"/>
    </xf>
    <xf numFmtId="10" fontId="4" fillId="7" borderId="1" xfId="3" applyNumberFormat="1" applyFont="1" applyFill="1" applyBorder="1" applyAlignment="1">
      <alignment horizontal="center" vertical="center" wrapText="1"/>
    </xf>
    <xf numFmtId="0" fontId="4" fillId="7" borderId="1" xfId="2" applyFont="1" applyFill="1" applyBorder="1" applyAlignment="1">
      <alignment horizontal="center" vertical="center"/>
    </xf>
    <xf numFmtId="0" fontId="4" fillId="7" borderId="1" xfId="2" applyFont="1" applyFill="1" applyBorder="1" applyAlignment="1">
      <alignment vertical="center"/>
    </xf>
    <xf numFmtId="9" fontId="4" fillId="6" borderId="1" xfId="3" applyFont="1" applyFill="1" applyBorder="1" applyAlignment="1">
      <alignment horizontal="center" vertical="center" wrapText="1"/>
    </xf>
    <xf numFmtId="0" fontId="8" fillId="6" borderId="0" xfId="2" applyFont="1" applyFill="1" applyAlignment="1">
      <alignment horizontal="center" vertical="center" wrapText="1"/>
    </xf>
    <xf numFmtId="44" fontId="4" fillId="8" borderId="1" xfId="4" applyFont="1" applyFill="1" applyBorder="1" applyAlignment="1">
      <alignment horizontal="center" vertical="center" wrapText="1"/>
    </xf>
    <xf numFmtId="0" fontId="4" fillId="9" borderId="1" xfId="2" applyFont="1" applyFill="1" applyBorder="1" applyAlignment="1">
      <alignment vertical="center"/>
    </xf>
    <xf numFmtId="0" fontId="4" fillId="9" borderId="1" xfId="2" applyFont="1" applyFill="1" applyBorder="1" applyAlignment="1">
      <alignment horizontal="center" vertical="center" wrapText="1"/>
    </xf>
    <xf numFmtId="9" fontId="4" fillId="9" borderId="1" xfId="3" applyFont="1" applyFill="1" applyBorder="1" applyAlignment="1">
      <alignment horizontal="center" vertical="center" wrapText="1"/>
    </xf>
    <xf numFmtId="44" fontId="4" fillId="9" borderId="2" xfId="4" applyFont="1" applyFill="1" applyBorder="1" applyAlignment="1" applyProtection="1">
      <alignment horizontal="center" vertical="center" wrapText="1"/>
      <protection hidden="1"/>
    </xf>
    <xf numFmtId="44" fontId="4" fillId="9" borderId="1" xfId="4" applyFont="1" applyFill="1" applyBorder="1" applyAlignment="1" applyProtection="1">
      <alignment horizontal="center" vertical="center" wrapText="1"/>
      <protection hidden="1"/>
    </xf>
    <xf numFmtId="44" fontId="4" fillId="9" borderId="1" xfId="4" applyFont="1" applyFill="1" applyBorder="1" applyAlignment="1">
      <alignment horizontal="center" vertical="center" wrapText="1"/>
    </xf>
    <xf numFmtId="10" fontId="4" fillId="9" borderId="1" xfId="3" applyNumberFormat="1" applyFont="1" applyFill="1" applyBorder="1" applyAlignment="1">
      <alignment horizontal="center" vertical="center" wrapText="1"/>
    </xf>
    <xf numFmtId="165" fontId="4" fillId="9" borderId="1" xfId="2" applyNumberFormat="1" applyFont="1" applyFill="1" applyBorder="1" applyAlignment="1">
      <alignment horizontal="center" vertical="center" wrapText="1"/>
    </xf>
    <xf numFmtId="9" fontId="4" fillId="9" borderId="1" xfId="2" applyNumberFormat="1" applyFont="1" applyFill="1" applyBorder="1" applyAlignment="1">
      <alignment horizontal="center" vertical="center" wrapText="1"/>
    </xf>
    <xf numFmtId="9" fontId="4" fillId="7" borderId="1" xfId="3" applyFont="1" applyFill="1" applyBorder="1" applyAlignment="1">
      <alignment horizontal="center" vertical="center" wrapText="1"/>
    </xf>
    <xf numFmtId="44" fontId="4" fillId="7" borderId="1" xfId="4" applyFont="1" applyFill="1" applyBorder="1" applyAlignment="1" applyProtection="1">
      <alignment horizontal="center" vertical="center" wrapText="1"/>
      <protection hidden="1"/>
    </xf>
    <xf numFmtId="165" fontId="4" fillId="7" borderId="1" xfId="2" applyNumberFormat="1" applyFont="1" applyFill="1" applyBorder="1" applyAlignment="1">
      <alignment horizontal="center" vertical="center" wrapText="1"/>
    </xf>
    <xf numFmtId="0" fontId="4" fillId="8" borderId="1" xfId="2" applyFont="1" applyFill="1" applyBorder="1" applyAlignment="1">
      <alignment horizontal="center" vertical="center" wrapText="1"/>
    </xf>
    <xf numFmtId="9" fontId="4" fillId="8" borderId="1" xfId="3" applyFont="1" applyFill="1" applyBorder="1" applyAlignment="1">
      <alignment horizontal="center" vertical="center" wrapText="1"/>
    </xf>
    <xf numFmtId="44" fontId="4" fillId="8" borderId="2" xfId="4" applyFont="1" applyFill="1" applyBorder="1" applyAlignment="1" applyProtection="1">
      <alignment horizontal="center" vertical="center" wrapText="1"/>
      <protection hidden="1"/>
    </xf>
    <xf numFmtId="44" fontId="4" fillId="8" borderId="1" xfId="4" applyFont="1" applyFill="1" applyBorder="1" applyAlignment="1" applyProtection="1">
      <alignment horizontal="center" vertical="center" wrapText="1"/>
      <protection hidden="1"/>
    </xf>
    <xf numFmtId="0" fontId="4" fillId="8" borderId="1" xfId="2" applyFont="1" applyFill="1" applyBorder="1" applyAlignment="1">
      <alignment horizontal="center" vertical="center"/>
    </xf>
    <xf numFmtId="0" fontId="4" fillId="8" borderId="1" xfId="2" applyFont="1" applyFill="1" applyBorder="1" applyAlignment="1">
      <alignment vertical="center"/>
    </xf>
    <xf numFmtId="44" fontId="4" fillId="6" borderId="1" xfId="4" applyFont="1" applyFill="1" applyBorder="1" applyAlignment="1" applyProtection="1">
      <alignment horizontal="center" vertical="center" wrapText="1"/>
      <protection hidden="1"/>
    </xf>
    <xf numFmtId="165" fontId="4" fillId="6" borderId="1" xfId="2" applyNumberFormat="1" applyFont="1" applyFill="1" applyBorder="1" applyAlignment="1">
      <alignment horizontal="center" vertical="center" wrapText="1"/>
    </xf>
    <xf numFmtId="0" fontId="4" fillId="0" borderId="2" xfId="2" applyFont="1" applyBorder="1" applyAlignment="1">
      <alignment horizontal="center" vertical="center" wrapText="1"/>
    </xf>
    <xf numFmtId="0" fontId="4" fillId="5" borderId="2" xfId="2" applyFont="1" applyFill="1" applyBorder="1" applyAlignment="1">
      <alignment horizontal="center" vertical="center" wrapText="1"/>
    </xf>
    <xf numFmtId="0" fontId="4" fillId="6" borderId="2" xfId="2" applyFont="1" applyFill="1" applyBorder="1" applyAlignment="1">
      <alignment horizontal="center" vertical="center" wrapText="1"/>
    </xf>
    <xf numFmtId="0" fontId="4" fillId="0" borderId="3" xfId="2" applyFont="1" applyBorder="1" applyAlignment="1">
      <alignment vertical="center"/>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9" fontId="4" fillId="0" borderId="3" xfId="3" applyFont="1" applyFill="1" applyBorder="1" applyAlignment="1">
      <alignment horizontal="center" vertical="center" wrapText="1"/>
    </xf>
    <xf numFmtId="44" fontId="4" fillId="0" borderId="4" xfId="4" applyFont="1" applyFill="1" applyBorder="1" applyAlignment="1" applyProtection="1">
      <alignment horizontal="center" vertical="center" wrapText="1"/>
      <protection hidden="1"/>
    </xf>
    <xf numFmtId="44" fontId="4" fillId="0" borderId="3" xfId="4" applyFont="1" applyFill="1" applyBorder="1" applyAlignment="1" applyProtection="1">
      <alignment horizontal="center" vertical="center" wrapText="1"/>
      <protection hidden="1"/>
    </xf>
    <xf numFmtId="44" fontId="4" fillId="0" borderId="3" xfId="4" applyFont="1" applyFill="1" applyBorder="1" applyAlignment="1">
      <alignment horizontal="center" vertical="center" wrapText="1"/>
    </xf>
    <xf numFmtId="10" fontId="4" fillId="0" borderId="3" xfId="3" applyNumberFormat="1" applyFont="1" applyFill="1" applyBorder="1" applyAlignment="1">
      <alignment horizontal="center" vertical="center" wrapText="1"/>
    </xf>
    <xf numFmtId="9" fontId="4" fillId="0" borderId="3" xfId="2" applyNumberFormat="1" applyFont="1" applyBorder="1" applyAlignment="1">
      <alignment horizontal="center" vertical="center" wrapText="1"/>
    </xf>
    <xf numFmtId="165" fontId="4" fillId="0" borderId="3" xfId="2" applyNumberFormat="1" applyFont="1" applyBorder="1" applyAlignment="1">
      <alignment horizontal="center" vertical="center" wrapText="1"/>
    </xf>
    <xf numFmtId="0" fontId="4" fillId="0" borderId="3" xfId="2" applyFont="1" applyBorder="1" applyAlignment="1">
      <alignment horizontal="center" vertical="center"/>
    </xf>
    <xf numFmtId="0" fontId="4" fillId="0" borderId="0" xfId="2" applyFont="1" applyAlignment="1">
      <alignment vertical="center"/>
    </xf>
    <xf numFmtId="0" fontId="4" fillId="0" borderId="0" xfId="2" applyFont="1" applyAlignment="1">
      <alignment horizontal="center" vertical="center" wrapText="1"/>
    </xf>
    <xf numFmtId="9" fontId="4" fillId="0" borderId="0" xfId="3" applyFont="1" applyFill="1" applyBorder="1" applyAlignment="1">
      <alignment horizontal="center" vertical="center" wrapText="1"/>
    </xf>
    <xf numFmtId="44" fontId="4" fillId="0" borderId="0" xfId="4" applyFont="1" applyFill="1" applyBorder="1" applyAlignment="1" applyProtection="1">
      <alignment horizontal="center" vertical="center" wrapText="1"/>
      <protection hidden="1"/>
    </xf>
    <xf numFmtId="44" fontId="4" fillId="0" borderId="0" xfId="4" applyFont="1" applyFill="1" applyBorder="1" applyAlignment="1">
      <alignment horizontal="center" vertical="center" wrapText="1"/>
    </xf>
    <xf numFmtId="10" fontId="4" fillId="0" borderId="0" xfId="3" applyNumberFormat="1" applyFont="1" applyFill="1" applyBorder="1" applyAlignment="1">
      <alignment horizontal="center" vertical="center" wrapText="1"/>
    </xf>
    <xf numFmtId="9" fontId="4" fillId="0" borderId="0" xfId="2" applyNumberFormat="1" applyFont="1" applyAlignment="1">
      <alignment horizontal="center" vertical="center" wrapText="1"/>
    </xf>
    <xf numFmtId="165" fontId="4" fillId="0" borderId="0" xfId="2" applyNumberFormat="1" applyFont="1" applyAlignment="1">
      <alignment horizontal="center" vertical="center" wrapText="1"/>
    </xf>
    <xf numFmtId="0" fontId="4" fillId="0" borderId="0" xfId="2" applyFont="1" applyAlignment="1">
      <alignment horizontal="center" vertical="center"/>
    </xf>
    <xf numFmtId="43" fontId="4" fillId="0" borderId="0" xfId="2" applyNumberFormat="1" applyFont="1" applyAlignment="1">
      <alignment horizontal="center" vertical="center"/>
    </xf>
    <xf numFmtId="0" fontId="4" fillId="0" borderId="2" xfId="2" applyFont="1" applyBorder="1" applyAlignment="1">
      <alignment vertical="center"/>
    </xf>
    <xf numFmtId="0" fontId="4" fillId="0" borderId="2" xfId="2" applyFont="1" applyBorder="1" applyAlignment="1">
      <alignment horizontal="center" vertical="center"/>
    </xf>
    <xf numFmtId="0" fontId="4" fillId="2" borderId="2" xfId="2" applyFont="1" applyFill="1" applyBorder="1" applyAlignment="1">
      <alignment horizontal="center" vertical="center"/>
    </xf>
    <xf numFmtId="44" fontId="4" fillId="5" borderId="2" xfId="4" applyFont="1" applyFill="1" applyBorder="1" applyAlignment="1">
      <alignment horizontal="center" vertical="center" wrapText="1"/>
    </xf>
    <xf numFmtId="0" fontId="4" fillId="0" borderId="0" xfId="2" applyFont="1" applyAlignment="1">
      <alignment horizontal="center" vertical="center" wrapText="1"/>
    </xf>
    <xf numFmtId="44" fontId="4" fillId="0" borderId="0" xfId="4" applyFont="1" applyFill="1" applyBorder="1" applyAlignment="1" applyProtection="1">
      <alignment horizontal="center" vertical="center" wrapText="1"/>
      <protection hidden="1"/>
    </xf>
    <xf numFmtId="0" fontId="8" fillId="0" borderId="0" xfId="2" applyFont="1" applyAlignment="1">
      <alignment horizontal="center" vertical="center" wrapText="1"/>
    </xf>
    <xf numFmtId="44" fontId="8" fillId="0" borderId="0" xfId="4" applyFont="1" applyFill="1" applyBorder="1" applyAlignment="1" applyProtection="1">
      <alignment horizontal="center" vertical="center" wrapText="1"/>
      <protection hidden="1"/>
    </xf>
    <xf numFmtId="0" fontId="3" fillId="0" borderId="1" xfId="2" applyFont="1" applyBorder="1" applyAlignment="1">
      <alignment horizontal="center" vertical="center" wrapText="1"/>
    </xf>
    <xf numFmtId="0" fontId="5" fillId="0" borderId="1" xfId="2" applyFont="1" applyBorder="1" applyAlignment="1">
      <alignment horizontal="center" vertical="center" wrapText="1"/>
    </xf>
    <xf numFmtId="0" fontId="4" fillId="0" borderId="1" xfId="2" applyFont="1" applyBorder="1" applyAlignment="1">
      <alignment horizontal="left" vertical="center" wrapText="1"/>
    </xf>
  </cellXfs>
  <cellStyles count="5">
    <cellStyle name="Encabezado 4" xfId="1" builtinId="19"/>
    <cellStyle name="Moneda 3" xfId="4"/>
    <cellStyle name="Normal" xfId="0" builtinId="0"/>
    <cellStyle name="Normal 2"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1085850</xdr:colOff>
      <xdr:row>6</xdr:row>
      <xdr:rowOff>57150</xdr:rowOff>
    </xdr:from>
    <xdr:to>
      <xdr:col>73</xdr:col>
      <xdr:colOff>640555</xdr:colOff>
      <xdr:row>24</xdr:row>
      <xdr:rowOff>152400</xdr:rowOff>
    </xdr:to>
    <xdr:pic>
      <xdr:nvPicPr>
        <xdr:cNvPr id="2" name="Imagen 1" descr="C:\Users\Secretaria\Downloads\WhatsApp Image 2022-07-25 at 3.11.43 PM (1).jpeg">
          <a:extLst>
            <a:ext uri="{FF2B5EF4-FFF2-40B4-BE49-F238E27FC236}">
              <a16:creationId xmlns:a16="http://schemas.microsoft.com/office/drawing/2014/main" id="{3A828FDA-20A3-45DC-816B-30FEFB41F31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509"/>
        <a:stretch/>
      </xdr:blipFill>
      <xdr:spPr bwMode="auto">
        <a:xfrm>
          <a:off x="1085850" y="2846070"/>
          <a:ext cx="48045119" cy="503301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POA%202025%20REF.%20TODOS%20LOS%20CAMB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ptop3/Desktop/MATRIZ%20POA%20EMPRESA%20PU&#769;BLICA%20EJE%20MONY%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Origonal"/>
      <sheetName val="Filtros"/>
      <sheetName val="POA REF. RES004"/>
      <sheetName val="D. ADM"/>
      <sheetName val="D. FIN"/>
      <sheetName val="D. CON.OPER"/>
      <sheetName val="D. PLAN"/>
      <sheetName val="POA REF. RES005"/>
      <sheetName val="reformas Res005"/>
      <sheetName val="Hoja4"/>
      <sheetName val="POA REF. RES TRAS"/>
      <sheetName val="refor traspaso palnifica "/>
      <sheetName val="REF RES-ADM-006-2025"/>
      <sheetName val="REFOR V4"/>
      <sheetName val="REF V5"/>
      <sheetName val="REF V6"/>
      <sheetName val="Hoja3"/>
    </sheetNames>
    <sheetDataSet>
      <sheetData sheetId="0" refreshError="1"/>
      <sheetData sheetId="1" refreshError="1">
        <row r="8">
          <cell r="G8" t="str">
            <v>51.01.05</v>
          </cell>
          <cell r="H8" t="str">
            <v>Remuneraciones Unificadas</v>
          </cell>
        </row>
        <row r="9">
          <cell r="G9" t="str">
            <v>51.01.06</v>
          </cell>
          <cell r="H9" t="str">
            <v>Salarios Unificados</v>
          </cell>
        </row>
        <row r="10">
          <cell r="G10" t="str">
            <v>51.01.07</v>
          </cell>
          <cell r="H10" t="str">
            <v>Haber Militar y Policial</v>
          </cell>
        </row>
        <row r="11">
          <cell r="G11" t="str">
            <v>51.01.08</v>
          </cell>
          <cell r="H11" t="str">
            <v>Remuneración Mensual Unificada de Docentes del Magisterio y Docentes e Investigadores Universitarios</v>
          </cell>
        </row>
        <row r="12">
          <cell r="G12" t="str">
            <v>51.01.10</v>
          </cell>
          <cell r="H12" t="str">
            <v>Remuneración Mensual Unificada en el Exterior</v>
          </cell>
        </row>
        <row r="13">
          <cell r="G13" t="str">
            <v>51.01.11</v>
          </cell>
          <cell r="H13" t="str">
            <v>Remuneraciones Unificadas de Profesionales de la Salud</v>
          </cell>
        </row>
        <row r="14">
          <cell r="G14" t="str">
            <v>51.02.03</v>
          </cell>
          <cell r="H14" t="str">
            <v>Decimo Tercer Sueldo</v>
          </cell>
        </row>
        <row r="15">
          <cell r="G15" t="str">
            <v>51.02.04</v>
          </cell>
          <cell r="H15" t="str">
            <v>Decimo Cuarto Sueldo</v>
          </cell>
        </row>
        <row r="16">
          <cell r="G16" t="str">
            <v>51.02.09</v>
          </cell>
          <cell r="H16" t="str">
            <v>Egresos de Representación</v>
          </cell>
        </row>
        <row r="17">
          <cell r="G17" t="str">
            <v>51.02.32</v>
          </cell>
          <cell r="H17" t="str">
            <v>Bonificación para Educadores Comunitarios, Alfabetizadores</v>
          </cell>
        </row>
        <row r="18">
          <cell r="G18" t="str">
            <v>51.02.36</v>
          </cell>
          <cell r="H18" t="str">
            <v>Remuneración Variable por Emergencia Sanitaria COVID-19</v>
          </cell>
        </row>
        <row r="19">
          <cell r="G19" t="str">
            <v>51.03.01</v>
          </cell>
          <cell r="H19" t="str">
            <v>Egresos por Residencia</v>
          </cell>
        </row>
        <row r="20">
          <cell r="G20" t="str">
            <v>51.03.02</v>
          </cell>
          <cell r="H20" t="str">
            <v>Bonificación Geográfica</v>
          </cell>
        </row>
        <row r="21">
          <cell r="G21" t="str">
            <v>51.03.04</v>
          </cell>
          <cell r="H21" t="str">
            <v>Compensación por Transporte</v>
          </cell>
        </row>
        <row r="22">
          <cell r="G22" t="str">
            <v>51.03.05</v>
          </cell>
          <cell r="H22" t="str">
            <v>Compensación en el Exterior</v>
          </cell>
        </row>
        <row r="23">
          <cell r="G23" t="str">
            <v>51.03.06</v>
          </cell>
          <cell r="H23" t="str">
            <v>Alimentación</v>
          </cell>
        </row>
        <row r="24">
          <cell r="G24" t="str">
            <v>51.03.07</v>
          </cell>
          <cell r="H24" t="str">
            <v>Comisariato</v>
          </cell>
        </row>
        <row r="25">
          <cell r="G25" t="str">
            <v>51.03.12</v>
          </cell>
          <cell r="H25" t="str">
            <v>Compensación Régimen Remunerativo de Fuerzas Armadas, Policía y Cuerpos de Bomberos</v>
          </cell>
        </row>
        <row r="26">
          <cell r="G26" t="str">
            <v>51.03.13</v>
          </cell>
          <cell r="H26" t="str">
            <v>Compensación por Cesación de Funciones</v>
          </cell>
        </row>
        <row r="27">
          <cell r="G27" t="str">
            <v>51.04.01</v>
          </cell>
          <cell r="H27" t="str">
            <v>Por Cargas Familiares</v>
          </cell>
        </row>
        <row r="28">
          <cell r="G28" t="str">
            <v>51.04.08</v>
          </cell>
          <cell r="H28" t="str">
            <v>Subsidio de Antigüedad</v>
          </cell>
        </row>
        <row r="29">
          <cell r="G29" t="str">
            <v>51.04.09</v>
          </cell>
          <cell r="H29" t="str">
            <v>Beneficios Sociales</v>
          </cell>
        </row>
        <row r="30">
          <cell r="G30" t="str">
            <v>51.05.02</v>
          </cell>
          <cell r="H30" t="str">
            <v>Remuneración Unificada para Pasantes e Internos Rotativos de Salud</v>
          </cell>
        </row>
        <row r="31">
          <cell r="G31">
            <v>0</v>
          </cell>
          <cell r="H31">
            <v>0</v>
          </cell>
        </row>
        <row r="32">
          <cell r="G32" t="str">
            <v>51.05.07</v>
          </cell>
          <cell r="H32" t="str">
            <v>Honorarios</v>
          </cell>
        </row>
        <row r="33">
          <cell r="G33" t="str">
            <v>51.05.09</v>
          </cell>
          <cell r="H33" t="str">
            <v>Horas Extraordinarias y Suplementarias</v>
          </cell>
        </row>
        <row r="34">
          <cell r="G34">
            <v>0</v>
          </cell>
          <cell r="H34">
            <v>0</v>
          </cell>
        </row>
        <row r="35">
          <cell r="G35" t="str">
            <v>51.05.10</v>
          </cell>
          <cell r="H35" t="str">
            <v>Servicios Personales por Contrato</v>
          </cell>
        </row>
        <row r="36">
          <cell r="G36" t="str">
            <v>51.05.12</v>
          </cell>
          <cell r="H36" t="str">
            <v>Subrogación</v>
          </cell>
        </row>
        <row r="37">
          <cell r="G37" t="str">
            <v>51.05.13</v>
          </cell>
          <cell r="H37" t="str">
            <v>Encargos</v>
          </cell>
        </row>
        <row r="38">
          <cell r="G38" t="str">
            <v>51.05.14</v>
          </cell>
          <cell r="H38" t="str">
            <v>Contratos de Servicios Ocasionales en el Exterior</v>
          </cell>
        </row>
        <row r="39">
          <cell r="G39" t="str">
            <v>51.05.15</v>
          </cell>
          <cell r="H39" t="str">
            <v>Contratos Ocasionales para el Cumplimiento del Servicio Rural</v>
          </cell>
        </row>
        <row r="40">
          <cell r="G40" t="str">
            <v>51.05.16</v>
          </cell>
          <cell r="H40" t="str">
            <v>Contratos Ocasionales para el Cumplimiento de la Devengación de Becas</v>
          </cell>
        </row>
        <row r="41">
          <cell r="G41" t="str">
            <v>51.05.17</v>
          </cell>
          <cell r="H41" t="str">
            <v>Servicios Personales por Contrato de Profesionales de la Salud</v>
          </cell>
        </row>
        <row r="42">
          <cell r="G42" t="str">
            <v>51.05.18</v>
          </cell>
          <cell r="H42" t="str">
            <v>Servicios Personales por Contrato de Docentes del Magisterio y Docentes e Investigadores Universitarios</v>
          </cell>
        </row>
        <row r="43">
          <cell r="G43" t="str">
            <v>51.06.01</v>
          </cell>
          <cell r="H43" t="str">
            <v>Aporte Patronal</v>
          </cell>
        </row>
        <row r="44">
          <cell r="G44" t="str">
            <v>51.06.02</v>
          </cell>
          <cell r="H44" t="str">
            <v>Fondo de Reserva</v>
          </cell>
        </row>
        <row r="45">
          <cell r="G45" t="str">
            <v>51.06.06</v>
          </cell>
          <cell r="H45" t="str">
            <v>Asignación Global de Jubilación Patronal para Trabajadores Amparados por el Código de Trabajo</v>
          </cell>
        </row>
        <row r="46">
          <cell r="G46" t="str">
            <v>51.07.02</v>
          </cell>
          <cell r="H46" t="str">
            <v>Supresión de Puesto</v>
          </cell>
        </row>
        <row r="47">
          <cell r="G47" t="str">
            <v>51.07.03</v>
          </cell>
          <cell r="H47" t="str">
            <v>Despido Intempestivo</v>
          </cell>
        </row>
        <row r="48">
          <cell r="G48" t="str">
            <v>51.07.04</v>
          </cell>
          <cell r="H48" t="str">
            <v>Compensación por Desahucio</v>
          </cell>
        </row>
        <row r="49">
          <cell r="G49" t="str">
            <v>51.07.05</v>
          </cell>
          <cell r="H49" t="str">
            <v>Restitución de Puesto</v>
          </cell>
        </row>
        <row r="50">
          <cell r="G50" t="str">
            <v>51.07.06</v>
          </cell>
          <cell r="H50" t="str">
            <v>Beneficio por Jubilación</v>
          </cell>
        </row>
        <row r="51">
          <cell r="G51" t="str">
            <v>51.07.07</v>
          </cell>
          <cell r="H51" t="str">
            <v>Compensación por Vacaciones no Gozadas por Cesación de Funciones</v>
          </cell>
        </row>
        <row r="52">
          <cell r="G52" t="str">
            <v>51.07.08</v>
          </cell>
          <cell r="H52" t="str">
            <v>Por Accidente de Trabajo o Enfermedad</v>
          </cell>
        </row>
        <row r="53">
          <cell r="G53" t="str">
            <v>51.07.09</v>
          </cell>
          <cell r="H53" t="str">
            <v>Por Renuncia Voluntaria</v>
          </cell>
        </row>
        <row r="54">
          <cell r="G54" t="str">
            <v>51.07.10</v>
          </cell>
          <cell r="H54" t="str">
            <v>Por Compra de Renuncia</v>
          </cell>
        </row>
        <row r="55">
          <cell r="G55" t="str">
            <v>51.07.11</v>
          </cell>
          <cell r="H55" t="str">
            <v>Indemnizaciones Laborales</v>
          </cell>
        </row>
        <row r="56">
          <cell r="G56" t="str">
            <v>51.07.12</v>
          </cell>
          <cell r="H56" t="str">
            <v>Incentivo Excepcional para la Jubilación (Trabajadores del IESS)</v>
          </cell>
        </row>
        <row r="57">
          <cell r="G57" t="str">
            <v>53.01.01</v>
          </cell>
          <cell r="H57" t="str">
            <v>Agua Potable</v>
          </cell>
        </row>
        <row r="58">
          <cell r="G58" t="str">
            <v>53.01.02</v>
          </cell>
          <cell r="H58" t="str">
            <v>Agua de Riego</v>
          </cell>
        </row>
        <row r="59">
          <cell r="G59" t="str">
            <v>53.01.04</v>
          </cell>
          <cell r="H59" t="str">
            <v>Energía Eléctrica</v>
          </cell>
        </row>
        <row r="60">
          <cell r="G60" t="str">
            <v>53.01.05</v>
          </cell>
          <cell r="H60" t="str">
            <v>Telecomunicaciones</v>
          </cell>
        </row>
        <row r="61">
          <cell r="G61" t="str">
            <v>53.01.06</v>
          </cell>
          <cell r="H61" t="str">
            <v>Servicio de Correo</v>
          </cell>
        </row>
        <row r="62">
          <cell r="G62" t="str">
            <v>53.02.01</v>
          </cell>
          <cell r="H62" t="str">
            <v>Transporte de Personal</v>
          </cell>
        </row>
        <row r="63">
          <cell r="G63" t="str">
            <v>53.02.02</v>
          </cell>
          <cell r="H63" t="str">
            <v>Fletes y Maniobras</v>
          </cell>
        </row>
        <row r="64">
          <cell r="G64" t="str">
            <v>53.02.03</v>
          </cell>
          <cell r="H64" t="str">
            <v>Almacenamiento, Embalaje, Desembalaje, Envase, Desenvase y Recarga de Extintores</v>
          </cell>
        </row>
        <row r="65">
          <cell r="G65" t="str">
            <v>53.02.04</v>
          </cell>
          <cell r="H65" t="str">
            <v>Edición,    Impresión,    Reproducción,    Publicaciones,    Suscripciones,    Fotocopiado,    Traducción,    Empastado,
Enmarcación, Serigrafía, Fotografía, Carnetización, Filmación e Imágenes Satelitales.</v>
          </cell>
        </row>
        <row r="66">
          <cell r="G66" t="str">
            <v>53.02.05</v>
          </cell>
          <cell r="H66" t="str">
            <v>Espectáculos Culturales y Sociales</v>
          </cell>
        </row>
        <row r="67">
          <cell r="G67" t="str">
            <v>53.02.07</v>
          </cell>
          <cell r="H67" t="str">
            <v>Difusión, Información y Publicidad</v>
          </cell>
        </row>
        <row r="68">
          <cell r="G68" t="str">
            <v>53.02.08</v>
          </cell>
          <cell r="H68" t="str">
            <v>Servicio de Seguridad y Vigilancia</v>
          </cell>
        </row>
        <row r="69">
          <cell r="G69" t="str">
            <v>53.02.09</v>
          </cell>
          <cell r="H69" t="str">
            <v>Servicios de Aseo, Lavado de Vestimenta de Trabajo, Fumigación, Desinfección,  Limpieza de Instalaciones, manejo
de desechos contaminados, recuperación y clasificación de materiales reciclables.</v>
          </cell>
        </row>
        <row r="70">
          <cell r="G70" t="str">
            <v>53.02.10</v>
          </cell>
          <cell r="H70" t="str">
            <v>Servicio de Guardería</v>
          </cell>
        </row>
        <row r="71">
          <cell r="G71" t="str">
            <v>53.02.15</v>
          </cell>
          <cell r="H71" t="str">
            <v>Servicios especiales para Inteligencia y Contrainteligencia</v>
          </cell>
        </row>
        <row r="72">
          <cell r="G72" t="str">
            <v>53.02.16</v>
          </cell>
          <cell r="H72" t="str">
            <v>Servicios de Voluntariado</v>
          </cell>
        </row>
        <row r="73">
          <cell r="G73" t="str">
            <v>53.02.20</v>
          </cell>
          <cell r="H73" t="str">
            <v>Servicios para Actividades Agropecuarias, Pesca y Caza</v>
          </cell>
        </row>
        <row r="74">
          <cell r="G74" t="str">
            <v>53.02.21</v>
          </cell>
          <cell r="H74" t="str">
            <v>Servicios Personales Eventuales sin Relación de Dependencia</v>
          </cell>
        </row>
        <row r="75">
          <cell r="G75" t="str">
            <v>53.02.22</v>
          </cell>
          <cell r="H75" t="str">
            <v>Servicios y Derechos en Producción y Programación de Radio y Televisión</v>
          </cell>
        </row>
        <row r="76">
          <cell r="G76" t="str">
            <v>53.02.24</v>
          </cell>
          <cell r="H76" t="str">
            <v>Servicio de Implementación y Administración de Bancos de Información</v>
          </cell>
        </row>
        <row r="77">
          <cell r="G77" t="str">
            <v>53.02.25</v>
          </cell>
          <cell r="H77" t="str">
            <v>Servicio de Incineración de Documentos Públicos, Sustancias Estupefacientes y Psicotrópicas, Bienes Defectuosos
y/o Caducados, Productos Agropecuarios Decomisados, Desechos de Laboratorio y Otros</v>
          </cell>
        </row>
        <row r="78">
          <cell r="G78" t="str">
            <v>53.02.26</v>
          </cell>
          <cell r="H78" t="str">
            <v>Servicios Médicos Hospitalarios y Complementarios</v>
          </cell>
        </row>
        <row r="79">
          <cell r="G79" t="str">
            <v>53.02.27</v>
          </cell>
          <cell r="H79" t="str">
            <v>Servicios de Repatriación de Cadáveres de Ecuatorianos Fallecidos en el Exterior</v>
          </cell>
        </row>
        <row r="80">
          <cell r="G80" t="str">
            <v>53.02.28</v>
          </cell>
          <cell r="H80" t="str">
            <v>Servicios de Provisión de Dispositivos Electrónicos y Certificación para Registro de Firmas Digitales</v>
          </cell>
        </row>
        <row r="81">
          <cell r="G81" t="str">
            <v>53.02.29</v>
          </cell>
          <cell r="H81" t="str">
            <v>Soporte al Usuario a través de Centros de Servicios y Operadores Telefónicos</v>
          </cell>
        </row>
        <row r="82">
          <cell r="G82" t="str">
            <v>53.02.30</v>
          </cell>
          <cell r="H82" t="str">
            <v>Digitalización de Información y Datos Públicos</v>
          </cell>
        </row>
        <row r="83">
          <cell r="G83" t="str">
            <v>53.02.31</v>
          </cell>
          <cell r="H83" t="str">
            <v>Servicios de Protección y Asistencia Técnica a Víctimas, Testigos y Otros Participantes en Procesos Penales</v>
          </cell>
        </row>
        <row r="84">
          <cell r="G84" t="str">
            <v>53.02.32</v>
          </cell>
          <cell r="H84" t="str">
            <v>Barrido Predial para la Modernización del Sistema de Información</v>
          </cell>
        </row>
        <row r="85">
          <cell r="G85" t="str">
            <v>53.02.33</v>
          </cell>
          <cell r="H85" t="str">
            <v>Servicios en Actividades Mineras e Hidrocarburíferas</v>
          </cell>
        </row>
        <row r="86">
          <cell r="G86" t="str">
            <v>53.02.34</v>
          </cell>
          <cell r="H86" t="str">
            <v>Comisiones por la Venta de Productos, Servicios Postales y Financieros</v>
          </cell>
        </row>
        <row r="87">
          <cell r="G87" t="str">
            <v>53.02.35</v>
          </cell>
          <cell r="H87" t="str">
            <v>Servicio de Alimentación</v>
          </cell>
        </row>
        <row r="88">
          <cell r="G88" t="str">
            <v>53.02.36</v>
          </cell>
          <cell r="H88" t="str">
            <v>Servicios en Plantaciones Forestales</v>
          </cell>
        </row>
        <row r="89">
          <cell r="G89" t="str">
            <v>53.02.37</v>
          </cell>
          <cell r="H89" t="str">
            <v>Remediación, Restauración y Descontaminación de Cuerpos de Agua</v>
          </cell>
        </row>
        <row r="90">
          <cell r="G90" t="str">
            <v>53.02.38</v>
          </cell>
          <cell r="H90" t="str">
            <v>Servicio de Administración de Patio de Contenedores</v>
          </cell>
        </row>
        <row r="91">
          <cell r="G91" t="str">
            <v>53.02.39</v>
          </cell>
          <cell r="H91" t="str">
            <v>Membrecías</v>
          </cell>
        </row>
        <row r="92">
          <cell r="G92" t="str">
            <v>53.02.40</v>
          </cell>
          <cell r="H92" t="str">
            <v>Servicios Exequiales</v>
          </cell>
        </row>
        <row r="93">
          <cell r="G93" t="str">
            <v>53.02.41</v>
          </cell>
          <cell r="H93" t="str">
            <v>Servicio de Monitoreo de la Información en Televisión, Radio, Prensa, Medios On-Line y Otros</v>
          </cell>
        </row>
        <row r="94">
          <cell r="G94" t="str">
            <v>53.02.42</v>
          </cell>
          <cell r="H94" t="str">
            <v>Servicios de Almacenamiento, Control, Custodia, Dispensación de Medicamentos, Materiales e Insumos Médicos y
Otros</v>
          </cell>
        </row>
        <row r="95">
          <cell r="G95" t="str">
            <v>53.02.43</v>
          </cell>
          <cell r="H95" t="str">
            <v>Garantía Extendida de Bienes</v>
          </cell>
        </row>
        <row r="96">
          <cell r="G96" t="str">
            <v>53.02.44</v>
          </cell>
          <cell r="H96" t="str">
            <v>Servicio de Confección de Menaje de Hogar y/o Prendas de Protección</v>
          </cell>
        </row>
        <row r="97">
          <cell r="G97" t="str">
            <v>53.02.45</v>
          </cell>
          <cell r="H97" t="str">
            <v>Servicios relacionados a la exhumación e inhumación de cadáveres</v>
          </cell>
        </row>
        <row r="98">
          <cell r="G98" t="str">
            <v>53.02.46</v>
          </cell>
          <cell r="H98" t="str">
            <v>Servicios de Identificación, Marcación, Autentificación, Rastreo, Monitoreo, Seguimiento y/o Trazabilidad</v>
          </cell>
        </row>
        <row r="99">
          <cell r="G99" t="str">
            <v>53.02.47</v>
          </cell>
          <cell r="H99" t="str">
            <v>Servicio de Educación en el Exterior para hijos/as del personal diplomático y auxiliar del servicio exterior</v>
          </cell>
        </row>
        <row r="100">
          <cell r="G100" t="str">
            <v>53.02.48</v>
          </cell>
          <cell r="H100" t="str">
            <v>Eventos Oficiales</v>
          </cell>
        </row>
        <row r="101">
          <cell r="G101" t="str">
            <v>53.02.49</v>
          </cell>
          <cell r="H101" t="str">
            <v>Eventos Públicos Promocionales</v>
          </cell>
        </row>
        <row r="102">
          <cell r="G102" t="str">
            <v>53.02.50</v>
          </cell>
          <cell r="H102" t="str">
            <v>Egresos para Migrantes en Procesos de Deportación o en Estados de Vulnerabilidad</v>
          </cell>
        </row>
        <row r="103">
          <cell r="G103" t="str">
            <v>53.02.51</v>
          </cell>
          <cell r="H103" t="str">
            <v>Procesos de Deportación de Inmigrantes, Control Migratorio y de Residencia en la provincia de Galápagos</v>
          </cell>
        </row>
        <row r="104">
          <cell r="G104" t="str">
            <v>53.02.52</v>
          </cell>
          <cell r="H104" t="str">
            <v>Licencias y Derechos No Exclusivos de Obras y Productos Culturales</v>
          </cell>
        </row>
        <row r="105">
          <cell r="G105" t="str">
            <v>53.02.53</v>
          </cell>
          <cell r="H105" t="str">
            <v>Servicios Generales para Subastas, Arriendos y Remates</v>
          </cell>
        </row>
        <row r="106">
          <cell r="G106" t="str">
            <v>53.02.54</v>
          </cell>
          <cell r="H106" t="str">
            <v>Servicios de Prestaciones o Protecciones</v>
          </cell>
        </row>
        <row r="107">
          <cell r="G107" t="str">
            <v>53.02.55</v>
          </cell>
          <cell r="H107" t="str">
            <v>Combustible</v>
          </cell>
        </row>
        <row r="108">
          <cell r="G108" t="str">
            <v>53.03.01</v>
          </cell>
          <cell r="H108" t="str">
            <v>Pasajes al Interior</v>
          </cell>
        </row>
        <row r="109">
          <cell r="G109" t="str">
            <v>53.03.02</v>
          </cell>
          <cell r="H109" t="str">
            <v>Pasajes al Exterior</v>
          </cell>
        </row>
        <row r="110">
          <cell r="G110" t="str">
            <v>53.03.03</v>
          </cell>
          <cell r="H110" t="str">
            <v>Viáticos y Subsistencias en el Interior</v>
          </cell>
        </row>
        <row r="111">
          <cell r="G111" t="str">
            <v>53.03.04</v>
          </cell>
          <cell r="H111" t="str">
            <v>Viáticos y Subsistencias en el Exterior</v>
          </cell>
        </row>
        <row r="112">
          <cell r="G112" t="str">
            <v>53.03.05</v>
          </cell>
          <cell r="H112" t="str">
            <v>Mudanzas e Instalaciones</v>
          </cell>
        </row>
        <row r="113">
          <cell r="G113" t="str">
            <v>53.03.06</v>
          </cell>
          <cell r="H113" t="str">
            <v>Viáticos por Gastos de Residencia</v>
          </cell>
        </row>
        <row r="114">
          <cell r="G114" t="str">
            <v>53.03.07</v>
          </cell>
          <cell r="H114" t="str">
            <v>Atención a Delegados Extranjeros y Nacionales, Deportistas, Entrenadores y Cuerpo Técnico que Representen al País</v>
          </cell>
        </row>
        <row r="115">
          <cell r="G115" t="str">
            <v>53.03.08</v>
          </cell>
          <cell r="H115" t="str">
            <v>Recargos por cambios en pasajes al interior y al exterior del país</v>
          </cell>
        </row>
        <row r="116">
          <cell r="G116" t="str">
            <v>53.03.09</v>
          </cell>
          <cell r="H116" t="str">
            <v>Gastos de Representación en el Exterior</v>
          </cell>
        </row>
        <row r="117">
          <cell r="G117" t="str">
            <v>53.04.01</v>
          </cell>
          <cell r="H117" t="str">
            <v>Terrenos (Mantenimiento)</v>
          </cell>
        </row>
        <row r="118">
          <cell r="G118" t="str">
            <v>53.04.02</v>
          </cell>
          <cell r="H118" t="str">
            <v>Edificios, Locales, Residencias y Cableado Estructurado (Instalación, Mantenimiento y Reparación)</v>
          </cell>
        </row>
        <row r="119">
          <cell r="G119" t="str">
            <v>53.04.03</v>
          </cell>
          <cell r="H119" t="str">
            <v>Mobiliarios  (Instalación, Mantenimiento y Reparación)</v>
          </cell>
        </row>
        <row r="120">
          <cell r="G120" t="str">
            <v>53.04.04</v>
          </cell>
          <cell r="H120" t="str">
            <v>Maquinarias y Equipos (Instalación, Mantenimiento y Reparación)</v>
          </cell>
        </row>
        <row r="121">
          <cell r="G121" t="str">
            <v>53.04.05</v>
          </cell>
          <cell r="H121" t="str">
            <v>Vehículos (Servicio para Mantenimiento y Reparación)</v>
          </cell>
        </row>
        <row r="122">
          <cell r="G122" t="str">
            <v>53.04.06</v>
          </cell>
          <cell r="H122" t="str">
            <v>Herramientas (Mantenimiento y Reparación)</v>
          </cell>
        </row>
        <row r="123">
          <cell r="G123" t="str">
            <v>53.04.08</v>
          </cell>
          <cell r="H123" t="str">
            <v>Bienes Artísticos y Culturales.</v>
          </cell>
        </row>
        <row r="124">
          <cell r="G124" t="str">
            <v>53.04.09</v>
          </cell>
          <cell r="H124" t="str">
            <v>Libros y Colecciones</v>
          </cell>
        </row>
        <row r="125">
          <cell r="G125" t="str">
            <v>53.04.10</v>
          </cell>
          <cell r="H125" t="str">
            <v>Bienes de Uso Bélico y de Seguridad Pública</v>
          </cell>
        </row>
        <row r="126">
          <cell r="G126" t="str">
            <v>53.04.15</v>
          </cell>
          <cell r="H126" t="str">
            <v>Bienes Biológicos</v>
          </cell>
        </row>
        <row r="127">
          <cell r="G127" t="str">
            <v>53.04.17</v>
          </cell>
          <cell r="H127" t="str">
            <v>Infraestructura</v>
          </cell>
        </row>
        <row r="128">
          <cell r="G128" t="str">
            <v>53.04.18</v>
          </cell>
          <cell r="H128" t="str">
            <v>Mantenimiento de Áreas Verdes y Arreglo de Vías Internas</v>
          </cell>
        </row>
        <row r="129">
          <cell r="G129" t="str">
            <v>53.04.19</v>
          </cell>
          <cell r="H129" t="str">
            <v>Bienes Deportivos (Instalación, Mantenimiento y Reparación)</v>
          </cell>
        </row>
        <row r="130">
          <cell r="G130" t="str">
            <v>53.04.25</v>
          </cell>
          <cell r="H130" t="str">
            <v>Instalación, Readecuación, Montaje de Exposiciones, Mantenimiento y Reparación de Espacios y Bienes Culturales</v>
          </cell>
        </row>
        <row r="131">
          <cell r="G131" t="str">
            <v>53.04.26</v>
          </cell>
          <cell r="H131" t="str">
            <v>Demoliciones de Edificios, Locales, Residencias y Otros</v>
          </cell>
        </row>
        <row r="132">
          <cell r="G132" t="str">
            <v>53.05.01</v>
          </cell>
          <cell r="H132" t="str">
            <v>Terrenos (Arrendamiento)</v>
          </cell>
        </row>
        <row r="133">
          <cell r="G133" t="str">
            <v>53.05.02</v>
          </cell>
          <cell r="H133" t="str">
            <v>Edificios, Locales y Residencias, Parqueaderos, Casilleros Judiciales y Bancarios (Arrendamiento)</v>
          </cell>
        </row>
        <row r="134">
          <cell r="G134" t="str">
            <v>53.05.03</v>
          </cell>
          <cell r="H134" t="str">
            <v>Mobiliario (Arrendamiento)</v>
          </cell>
        </row>
        <row r="135">
          <cell r="G135" t="str">
            <v>53.05.04</v>
          </cell>
          <cell r="H135" t="str">
            <v>Maquinarias y Equipos (Arrendamiento)</v>
          </cell>
        </row>
        <row r="136">
          <cell r="G136" t="str">
            <v>53.05.05</v>
          </cell>
          <cell r="H136" t="str">
            <v>Vehículos (Arrendamiento)</v>
          </cell>
        </row>
        <row r="137">
          <cell r="G137" t="str">
            <v>53.05.06</v>
          </cell>
          <cell r="H137" t="str">
            <v>Herramientas (Arrendamiento)</v>
          </cell>
        </row>
        <row r="138">
          <cell r="G138" t="str">
            <v>53.05.15</v>
          </cell>
          <cell r="H138" t="str">
            <v>Bienes Biológicos (Alquiler)</v>
          </cell>
        </row>
        <row r="139">
          <cell r="G139" t="str">
            <v>53.05.16</v>
          </cell>
          <cell r="H139" t="str">
            <v>Indumentaria, Prendas de protección, Accesorios y Otros</v>
          </cell>
        </row>
        <row r="140">
          <cell r="G140" t="str">
            <v>53.06.01</v>
          </cell>
          <cell r="H140" t="str">
            <v>Consultoría, Asesoría e Investigación Especializada</v>
          </cell>
        </row>
        <row r="141">
          <cell r="G141" t="str">
            <v>53.06.02</v>
          </cell>
          <cell r="H141" t="str">
            <v>Servicio de Auditoría</v>
          </cell>
        </row>
        <row r="142">
          <cell r="G142" t="str">
            <v>53.06.04</v>
          </cell>
          <cell r="H142" t="str">
            <v>Fiscalización e Inspecciones Técnicas</v>
          </cell>
        </row>
        <row r="143">
          <cell r="G143" t="str">
            <v>53.06.05</v>
          </cell>
          <cell r="H143" t="str">
            <v>Estudio y Diseño de Proyectos</v>
          </cell>
        </row>
        <row r="144">
          <cell r="G144" t="str">
            <v>53.06.06</v>
          </cell>
          <cell r="H144" t="str">
            <v>Honorarios por Contratos Civiles de Servicios</v>
          </cell>
        </row>
        <row r="145">
          <cell r="G145" t="str">
            <v>53.06.07</v>
          </cell>
          <cell r="H145" t="str">
            <v>Servicios Técnicos Especializados</v>
          </cell>
        </row>
        <row r="146">
          <cell r="G146" t="str">
            <v>53.06.08</v>
          </cell>
          <cell r="H146" t="str">
            <v>Registro, Inscripción y Otros Egresos Previos a la Aceptación para Capacitación en el Exterior</v>
          </cell>
        </row>
        <row r="147">
          <cell r="G147" t="str">
            <v>53.06.09</v>
          </cell>
          <cell r="H147" t="str">
            <v>Investigaciones Profesionales y Análisis de Laboratorio</v>
          </cell>
        </row>
        <row r="148">
          <cell r="G148" t="str">
            <v>53.06.10</v>
          </cell>
          <cell r="H148" t="str">
            <v>Servicios de Cartografía</v>
          </cell>
        </row>
        <row r="149">
          <cell r="G149" t="str">
            <v>53.06.11</v>
          </cell>
          <cell r="H149" t="str">
            <v>Congresos, Seminarios y Convenciones</v>
          </cell>
        </row>
        <row r="150">
          <cell r="G150" t="str">
            <v>53.06.12</v>
          </cell>
          <cell r="H150" t="str">
            <v>Capacitación a Servidores Públicos</v>
          </cell>
        </row>
        <row r="151">
          <cell r="G151" t="str">
            <v>53.06.13</v>
          </cell>
          <cell r="H151" t="str">
            <v>Capacitación para la Ciudadanía en General</v>
          </cell>
        </row>
        <row r="152">
          <cell r="G152" t="str">
            <v>53.07.01</v>
          </cell>
          <cell r="H152" t="str">
            <v>Desarrollo, Actualización, Asistencia Técnica y Soporte de Sistemas Informáticos</v>
          </cell>
        </row>
        <row r="153">
          <cell r="G153" t="str">
            <v>53.07.02</v>
          </cell>
          <cell r="H153" t="str">
            <v>Arrendamiento y Licencias de Uso de Paquetes Informáticos</v>
          </cell>
        </row>
        <row r="154">
          <cell r="G154" t="str">
            <v>53.07.03</v>
          </cell>
          <cell r="H154" t="str">
            <v>Arrendamiento de Equipos Informáticos</v>
          </cell>
        </row>
        <row r="155">
          <cell r="G155" t="str">
            <v>53.07.04</v>
          </cell>
          <cell r="H155" t="str">
            <v>Mantenimiento y Reparación de Equipos y Sistemas Informáticos</v>
          </cell>
        </row>
        <row r="156">
          <cell r="G156" t="str">
            <v>53.08.01</v>
          </cell>
          <cell r="H156" t="str">
            <v>Alimentos y Bebidas</v>
          </cell>
        </row>
        <row r="157">
          <cell r="G157" t="str">
            <v>53.08.02</v>
          </cell>
          <cell r="H157" t="str">
            <v>Vestuario,  Lencería,  Prendas  de  Protección  y Accesorios  para  uniformes  del  personal  de  Protección,  Vigilancia  y
Seguridad.</v>
          </cell>
        </row>
        <row r="158">
          <cell r="G158" t="str">
            <v>53.08.03</v>
          </cell>
          <cell r="H158" t="str">
            <v>Combustibles y Lubricantes</v>
          </cell>
        </row>
        <row r="159">
          <cell r="G159" t="str">
            <v>53.08.04</v>
          </cell>
          <cell r="H159" t="str">
            <v>Materiales de Oficina</v>
          </cell>
        </row>
        <row r="160">
          <cell r="G160" t="str">
            <v>53.08.05</v>
          </cell>
          <cell r="H160" t="str">
            <v>Materiales de Aseo</v>
          </cell>
        </row>
        <row r="161">
          <cell r="G161" t="str">
            <v>53.08.07</v>
          </cell>
          <cell r="H161" t="str">
            <v>Materiales de Impresión, Fotografía, Reproducción y Publicaciones</v>
          </cell>
        </row>
        <row r="162">
          <cell r="G162" t="str">
            <v>53.08.08</v>
          </cell>
          <cell r="H162" t="str">
            <v>Instrumental Médico Quirúrgico</v>
          </cell>
        </row>
        <row r="163">
          <cell r="G163" t="str">
            <v>53.08.09</v>
          </cell>
          <cell r="H163" t="str">
            <v>Medicamentos</v>
          </cell>
        </row>
        <row r="164">
          <cell r="G164" t="str">
            <v>53.08.10</v>
          </cell>
          <cell r="H164" t="str">
            <v>Dispositivos Médicos para Laboratorio Clínico y de Patología</v>
          </cell>
        </row>
        <row r="165">
          <cell r="G165" t="str">
            <v>53.08.11</v>
          </cell>
          <cell r="H165" t="str">
            <v>Insumos,   Materiales   y   Suministros   para   Construcción,   Electricidad,   Plomería,   Carpintería,   Señalización   Vial,
Navegación, Contra Incendios y Placas</v>
          </cell>
        </row>
        <row r="166">
          <cell r="G166" t="str">
            <v>53.08.12</v>
          </cell>
          <cell r="H166" t="str">
            <v>Materiales Didácticos</v>
          </cell>
        </row>
        <row r="167">
          <cell r="G167" t="str">
            <v>53.08.13</v>
          </cell>
          <cell r="H167" t="str">
            <v>Repuestos y Accesorios</v>
          </cell>
        </row>
        <row r="168">
          <cell r="G168" t="str">
            <v>53.08.14</v>
          </cell>
          <cell r="H168" t="str">
            <v>Suministros para Actividades Agropecuarias, Pesca y Caza</v>
          </cell>
        </row>
        <row r="169">
          <cell r="G169" t="str">
            <v>53.08.15</v>
          </cell>
          <cell r="H169" t="str">
            <v>Acuñación de Monedas</v>
          </cell>
        </row>
        <row r="170">
          <cell r="G170" t="str">
            <v>53.08.16</v>
          </cell>
          <cell r="H170" t="str">
            <v>Derivados de Hidrocarburos para la Comercialización Interna</v>
          </cell>
        </row>
        <row r="171">
          <cell r="G171" t="str">
            <v>53.08.17</v>
          </cell>
          <cell r="H171" t="str">
            <v>Productos Agrícolas</v>
          </cell>
        </row>
        <row r="172">
          <cell r="G172" t="str">
            <v>53.08.19</v>
          </cell>
          <cell r="H172" t="str">
            <v>Accesorios e Insumos Químicos y Orgánicos</v>
          </cell>
        </row>
        <row r="173">
          <cell r="G173" t="str">
            <v>53.08.20</v>
          </cell>
          <cell r="H173" t="str">
            <v>Menaje y Accesorios Descartables</v>
          </cell>
        </row>
        <row r="174">
          <cell r="G174" t="str">
            <v>53.08.21</v>
          </cell>
          <cell r="H174" t="str">
            <v>Egresos para Situaciones de Emergencia</v>
          </cell>
        </row>
        <row r="175">
          <cell r="G175" t="str">
            <v>53.08.22</v>
          </cell>
          <cell r="H175" t="str">
            <v>Condecoraciones</v>
          </cell>
        </row>
        <row r="176">
          <cell r="G176" t="str">
            <v>53.08.23</v>
          </cell>
          <cell r="H176" t="str">
            <v>Egresos para Sanidad Agropecuaria</v>
          </cell>
        </row>
        <row r="177">
          <cell r="G177" t="str">
            <v>53.08.24</v>
          </cell>
          <cell r="H177" t="str">
            <v>Insumos, Bienes y Materiales para Producción de Programas de Radio, Televisión, Eventos Culturales, Artísticos y
Entretenimiento en General</v>
          </cell>
        </row>
        <row r="178">
          <cell r="G178" t="str">
            <v>53.08.25</v>
          </cell>
          <cell r="H178" t="str">
            <v>Insumos y Accesorios para Compensar Discapacidades</v>
          </cell>
        </row>
        <row r="179">
          <cell r="G179" t="str">
            <v>53.08.26</v>
          </cell>
          <cell r="H179" t="str">
            <v>Dispositivos Médicos de Uso General</v>
          </cell>
        </row>
        <row r="180">
          <cell r="G180" t="str">
            <v>53.08.27</v>
          </cell>
          <cell r="H180" t="str">
            <v>Uniformes Deportivos</v>
          </cell>
        </row>
        <row r="181">
          <cell r="G181" t="str">
            <v>53.08.28</v>
          </cell>
          <cell r="H181" t="str">
            <v>Materiales de Peluquería</v>
          </cell>
        </row>
        <row r="182">
          <cell r="G182" t="str">
            <v>53.08.29</v>
          </cell>
          <cell r="H182" t="str">
            <v>Insumos, Materiales, Suministros y Bienes para Investigación</v>
          </cell>
        </row>
        <row r="183">
          <cell r="G183" t="str">
            <v>53.08.32</v>
          </cell>
          <cell r="H183" t="str">
            <v>Dispositivos Médicos para Odontología</v>
          </cell>
        </row>
        <row r="184">
          <cell r="G184" t="str">
            <v>53.08.33</v>
          </cell>
          <cell r="H184" t="str">
            <v>Dispositivos Médicos para Imagen</v>
          </cell>
        </row>
        <row r="185">
          <cell r="G185" t="str">
            <v>53.08.34</v>
          </cell>
          <cell r="H185" t="str">
            <v>Prótesis, Endoprótesis e Implantes Corporales</v>
          </cell>
        </row>
        <row r="186">
          <cell r="G186" t="str">
            <v>53.08.36</v>
          </cell>
          <cell r="H186" t="str">
            <v>Muestras de Productos para Ferias, Exposiciones y Negociaciones Nacionales e Internacionales</v>
          </cell>
        </row>
        <row r="187">
          <cell r="G187" t="str">
            <v>53.08.45</v>
          </cell>
          <cell r="H187" t="str">
            <v>Productos Homeopáticos</v>
          </cell>
        </row>
        <row r="188">
          <cell r="G188" t="str">
            <v>53.08.46</v>
          </cell>
          <cell r="H188" t="str">
            <v>Insumos para Medicina Alternativa</v>
          </cell>
        </row>
        <row r="189">
          <cell r="G189" t="str">
            <v>53.10.01</v>
          </cell>
          <cell r="H189" t="str">
            <v>Logística</v>
          </cell>
        </row>
        <row r="190">
          <cell r="G190" t="str">
            <v>53.10.02</v>
          </cell>
          <cell r="H190" t="str">
            <v>Suministros para la Defensa y Seguridad Pública</v>
          </cell>
        </row>
        <row r="191">
          <cell r="G191" t="str">
            <v>53.14.03</v>
          </cell>
          <cell r="H191" t="str">
            <v>Mobiliario</v>
          </cell>
        </row>
        <row r="192">
          <cell r="G192" t="str">
            <v>53.14.04</v>
          </cell>
          <cell r="H192" t="str">
            <v>Maquinarias y Equipos</v>
          </cell>
        </row>
        <row r="193">
          <cell r="G193" t="str">
            <v>53.14.06</v>
          </cell>
          <cell r="H193" t="str">
            <v>Herramientas y Equipos menores</v>
          </cell>
        </row>
        <row r="194">
          <cell r="G194" t="str">
            <v>53.14.07</v>
          </cell>
          <cell r="H194" t="str">
            <v>Equipos, Sistemas y Paquetes Informáticos</v>
          </cell>
        </row>
        <row r="195">
          <cell r="G195" t="str">
            <v>53.14.08</v>
          </cell>
          <cell r="H195" t="str">
            <v>Bienes Artísticos, Culturales, Deportivos y Símbolos Patrios</v>
          </cell>
        </row>
        <row r="196">
          <cell r="G196" t="str">
            <v>53.14.09</v>
          </cell>
          <cell r="H196" t="str">
            <v>Libros y Colecciones</v>
          </cell>
        </row>
        <row r="197">
          <cell r="G197" t="str">
            <v>53.14.11</v>
          </cell>
          <cell r="H197" t="str">
            <v>Partes y Repuestos</v>
          </cell>
        </row>
        <row r="198">
          <cell r="G198" t="str">
            <v>53.15.12</v>
          </cell>
          <cell r="H198" t="str">
            <v>Semovientes</v>
          </cell>
        </row>
        <row r="199">
          <cell r="G199" t="str">
            <v>53.15.14</v>
          </cell>
          <cell r="H199" t="str">
            <v>Acuáticos</v>
          </cell>
        </row>
        <row r="200">
          <cell r="G200" t="str">
            <v>53.15.15</v>
          </cell>
          <cell r="H200" t="str">
            <v>Plantas</v>
          </cell>
        </row>
        <row r="201">
          <cell r="G201" t="str">
            <v>53.16.01</v>
          </cell>
          <cell r="H201" t="str">
            <v>Fondos de Reposición Cajas Chicas</v>
          </cell>
        </row>
        <row r="202">
          <cell r="G202" t="str">
            <v>53.16.02</v>
          </cell>
          <cell r="H202" t="str">
            <v>Fondos Rotativos</v>
          </cell>
        </row>
        <row r="203">
          <cell r="G203" t="str">
            <v>57.01.02</v>
          </cell>
          <cell r="H203" t="str">
            <v>Tasas generales</v>
          </cell>
        </row>
        <row r="204">
          <cell r="G204" t="str">
            <v>57.02.03</v>
          </cell>
          <cell r="H204" t="str">
            <v>Comisiones Bancarias</v>
          </cell>
        </row>
        <row r="205">
          <cell r="G205" t="str">
            <v>57.01.04</v>
          </cell>
          <cell r="H205" t="str">
            <v>Contribuciones especiales y mejoras</v>
          </cell>
        </row>
        <row r="206">
          <cell r="G206" t="str">
            <v>57.02.01</v>
          </cell>
          <cell r="H206" t="str">
            <v>Seguros</v>
          </cell>
        </row>
        <row r="207">
          <cell r="G207" t="str">
            <v>57.02.06</v>
          </cell>
          <cell r="H207" t="str">
            <v>Costos judiciales</v>
          </cell>
        </row>
        <row r="208">
          <cell r="G208" t="str">
            <v>58.01.01</v>
          </cell>
          <cell r="H208" t="str">
            <v>A Entidades del Presupuesto General del Estado</v>
          </cell>
        </row>
        <row r="209">
          <cell r="G209" t="str">
            <v>58.01.02</v>
          </cell>
          <cell r="H209" t="str">
            <v>A Entidades Descentralizadas y Autónomas</v>
          </cell>
        </row>
        <row r="210">
          <cell r="G210" t="str">
            <v>58.01.03</v>
          </cell>
          <cell r="H210" t="str">
            <v>A Empresas Públicas</v>
          </cell>
        </row>
        <row r="211">
          <cell r="G211" t="str">
            <v>58.01.04</v>
          </cell>
          <cell r="H211" t="str">
            <v>A Gobiernos Autónomos Descentralizados</v>
          </cell>
        </row>
        <row r="212">
          <cell r="G212" t="str">
            <v>58.01.06</v>
          </cell>
          <cell r="H212" t="str">
            <v>A Entidades Financieras Públicas</v>
          </cell>
        </row>
        <row r="213">
          <cell r="G213" t="str">
            <v>58.01.08</v>
          </cell>
          <cell r="H213" t="str">
            <v>A Cuentas o Fondos Especiales</v>
          </cell>
        </row>
        <row r="214">
          <cell r="G214" t="str">
            <v>58.01.12</v>
          </cell>
          <cell r="H214" t="str">
            <v>A la Cuenta de Financiamiento de Derivados Deficitarios</v>
          </cell>
        </row>
        <row r="215">
          <cell r="G215" t="str">
            <v>58.02.03</v>
          </cell>
          <cell r="H215" t="str">
            <v>Al Sector Privado Financiero</v>
          </cell>
        </row>
        <row r="216">
          <cell r="G216" t="str">
            <v>58.02.04</v>
          </cell>
          <cell r="H216" t="str">
            <v>Al Sector Privado no Financiero</v>
          </cell>
        </row>
        <row r="217">
          <cell r="G217" t="str">
            <v>58.02.05</v>
          </cell>
          <cell r="H217" t="str">
            <v>Indemnizaciones por Afectaciones a los Derechos Humanos</v>
          </cell>
        </row>
        <row r="218">
          <cell r="G218" t="str">
            <v>58.02.08</v>
          </cell>
          <cell r="H218" t="str">
            <v>Becas y Ayudas Económicas</v>
          </cell>
        </row>
        <row r="219">
          <cell r="G219" t="str">
            <v>58.02.09</v>
          </cell>
          <cell r="H219" t="str">
            <v>A Jubilados Patronales</v>
          </cell>
        </row>
        <row r="220">
          <cell r="G220" t="str">
            <v>58.02.11</v>
          </cell>
          <cell r="H220" t="str">
            <v>A Pensionistas Vitalicios</v>
          </cell>
        </row>
        <row r="221">
          <cell r="G221" t="str">
            <v>58.03.01</v>
          </cell>
          <cell r="H221" t="str">
            <v>A Organismos Multilaterales</v>
          </cell>
        </row>
        <row r="222">
          <cell r="G222" t="str">
            <v>58.03.02</v>
          </cell>
          <cell r="H222" t="str">
            <v>A Gobiernos y Organismos Gubernamentales</v>
          </cell>
        </row>
        <row r="223">
          <cell r="G223" t="str">
            <v>58.03.04</v>
          </cell>
          <cell r="H223" t="str">
            <v>Al Sector Privado no Financiero</v>
          </cell>
        </row>
        <row r="224">
          <cell r="G224" t="str">
            <v>58.04.06</v>
          </cell>
          <cell r="H224" t="str">
            <v>Contribución 0.5% de las Planillas de Pago al IESS</v>
          </cell>
        </row>
        <row r="225">
          <cell r="G225" t="str">
            <v>58.04.07</v>
          </cell>
          <cell r="H225" t="str">
            <v>Por Aplicación de Fondos Ajenos</v>
          </cell>
        </row>
        <row r="226">
          <cell r="G226" t="str">
            <v>58.04.08</v>
          </cell>
          <cell r="H226" t="str">
            <v>Por Aplicación de Cuentas y Fondos Especiales</v>
          </cell>
        </row>
        <row r="227">
          <cell r="G227" t="str">
            <v>58.04.15</v>
          </cell>
          <cell r="H227" t="str">
            <v>Entrega de Depósitos Inmovilizados</v>
          </cell>
        </row>
        <row r="228">
          <cell r="G228" t="str">
            <v>58.05.01</v>
          </cell>
          <cell r="H228" t="str">
            <v>De Precios y Tarifas a Entes Públicos</v>
          </cell>
        </row>
        <row r="229">
          <cell r="G229" t="str">
            <v>58.05.02</v>
          </cell>
          <cell r="H229" t="str">
            <v>De Precios y Tarifas a Entes Privados</v>
          </cell>
        </row>
        <row r="230">
          <cell r="G230" t="str">
            <v>58.05.04</v>
          </cell>
          <cell r="H230" t="str">
            <v>De Tarifas a Entes Privados</v>
          </cell>
        </row>
        <row r="231">
          <cell r="G231" t="str">
            <v>58.05.05</v>
          </cell>
          <cell r="H231" t="str">
            <v>Subsidio a la Vivienda</v>
          </cell>
        </row>
        <row r="232">
          <cell r="G232" t="str">
            <v>58.05.06</v>
          </cell>
          <cell r="H232" t="str">
            <v>Bono de Desarrollo Humano</v>
          </cell>
        </row>
        <row r="233">
          <cell r="G233" t="str">
            <v>58.05.07</v>
          </cell>
          <cell r="H233" t="str">
            <v>Adquisición de Insumos Agroquímicos</v>
          </cell>
        </row>
        <row r="234">
          <cell r="G234" t="str">
            <v>58.05.08</v>
          </cell>
          <cell r="H234" t="str">
            <v>Subsidio Consumo Interno de Derivados de Petróleo</v>
          </cell>
        </row>
        <row r="235">
          <cell r="G235" t="str">
            <v>58.05.09</v>
          </cell>
          <cell r="H235" t="str">
            <v>Bono Desnutrición Cero</v>
          </cell>
        </row>
        <row r="236">
          <cell r="G236" t="str">
            <v>58.05.10</v>
          </cell>
          <cell r="H236" t="str">
            <v>Pensión de Adultos Mayores</v>
          </cell>
        </row>
        <row r="237">
          <cell r="G237" t="str">
            <v>58.05.11</v>
          </cell>
          <cell r="H237" t="str">
            <v>Pensión para Personas con Capacidades Especiales</v>
          </cell>
        </row>
        <row r="238">
          <cell r="G238" t="str">
            <v>58.05.12</v>
          </cell>
          <cell r="H238" t="str">
            <v>Bono por Discapacidad</v>
          </cell>
        </row>
        <row r="239">
          <cell r="G239" t="str">
            <v>58.05.13</v>
          </cell>
          <cell r="H239" t="str">
            <v>Bono por Emergencia</v>
          </cell>
        </row>
        <row r="240">
          <cell r="G240" t="str">
            <v>58.05.14</v>
          </cell>
          <cell r="H240" t="str">
            <v>Bono Joaquín Gallegos Lara</v>
          </cell>
        </row>
        <row r="241">
          <cell r="G241" t="str">
            <v>58.05.15</v>
          </cell>
          <cell r="H241" t="str">
            <v>Bono de Adherencia a la Tuberculosis</v>
          </cell>
        </row>
        <row r="242">
          <cell r="G242" t="str">
            <v>58.05.16</v>
          </cell>
          <cell r="H242" t="str">
            <v>Bono para Niños, Niñas y Adolescentes en Situación de Orfandad por Femicidio</v>
          </cell>
        </row>
        <row r="243">
          <cell r="G243" t="str">
            <v>58.05.17</v>
          </cell>
          <cell r="H243" t="str">
            <v>Impulso para el emprendimiento</v>
          </cell>
        </row>
        <row r="244">
          <cell r="G244" t="str">
            <v>58.05.18</v>
          </cell>
          <cell r="H244" t="str">
            <v>Bono por Emergencia Sanitaria</v>
          </cell>
        </row>
        <row r="245">
          <cell r="G245" t="str">
            <v>58.05.19</v>
          </cell>
          <cell r="H245" t="str">
            <v>Aporte Económico del Empleo Trabajadores</v>
          </cell>
        </row>
        <row r="246">
          <cell r="G246" t="str">
            <v>58.05.20</v>
          </cell>
          <cell r="H246" t="str">
            <v>Aporte Económico del Empleo Ciudadanos</v>
          </cell>
        </row>
        <row r="247">
          <cell r="G247" t="str">
            <v>58.06.35</v>
          </cell>
          <cell r="H247" t="str">
            <v>A Gobiernos  Autónomos  Descentralizados  Provinciales  y al  Régimen  Especial  de  Galápagos  por  la  aplicación  del
Modelo de Equidad Territorial</v>
          </cell>
        </row>
        <row r="248">
          <cell r="G248" t="str">
            <v>58.06.36</v>
          </cell>
          <cell r="H248" t="str">
            <v>A  Gobiernos  Autónomos  Descentralizados  Distritales  y  Municipales  por  la  aplicación  del  Modelo  de  Equidad
Territorial</v>
          </cell>
        </row>
        <row r="249">
          <cell r="G249" t="str">
            <v>58.06.37</v>
          </cell>
          <cell r="H249" t="str">
            <v>A Gobiernos Autónomos Descentralizados Parroquiales Rurales por la aplicación del Modelo de Equidad Territorial</v>
          </cell>
        </row>
        <row r="250">
          <cell r="G250" t="str">
            <v>58.06.42</v>
          </cell>
          <cell r="H250" t="str">
            <v>A Gobiernos Autónomos Descentralizados Provinciales por asumir la Competencia de Riego y Drenaje</v>
          </cell>
        </row>
        <row r="251">
          <cell r="G251" t="str">
            <v>58.06.43</v>
          </cell>
          <cell r="H251" t="str">
            <v>A  Gobiernos  Autónomos  Descentralizados  Metropolitanos  y  Municipales  por  asumir  la  Competencia  de  Tránsito,
Transporte Terrestre y Seguridad Vial</v>
          </cell>
        </row>
        <row r="252">
          <cell r="G252" t="str">
            <v>58.06.54</v>
          </cell>
          <cell r="H252" t="str">
            <v>A Gobiernos Autónomos Descentralizados Metropolitanos y Municipales por asumir la Competencia para Preservar el
Patrimonio Arquitectónico y Cultural</v>
          </cell>
        </row>
        <row r="253">
          <cell r="G253" t="str">
            <v>58.10.01</v>
          </cell>
          <cell r="H253" t="str">
            <v>Contribuciones 40% Pensiones Pagadas por el Seguro General</v>
          </cell>
        </row>
        <row r="254">
          <cell r="G254" t="str">
            <v>58.10.02</v>
          </cell>
          <cell r="H254" t="str">
            <v>Contribución 40% Pensiones Riesgos del Trabajo</v>
          </cell>
        </row>
        <row r="255">
          <cell r="G255" t="str">
            <v>58.10.03</v>
          </cell>
          <cell r="H255" t="str">
            <v>Financiamiento Seguro Social Campesino 30% del 1% de Sueldos y Salarios</v>
          </cell>
        </row>
        <row r="256">
          <cell r="G256" t="str">
            <v>58.10.04</v>
          </cell>
          <cell r="H256" t="str">
            <v>Contribuciones 40% Pensiones Seguro Social Campesino</v>
          </cell>
        </row>
        <row r="257">
          <cell r="G257" t="str">
            <v>58.10.05</v>
          </cell>
          <cell r="H257" t="str">
            <v>Aporte Anual Seguro Social Campesino</v>
          </cell>
        </row>
        <row r="258">
          <cell r="G258" t="str">
            <v>58.10.06</v>
          </cell>
          <cell r="H258" t="str">
            <v>Reservas Matemáticas</v>
          </cell>
        </row>
        <row r="259">
          <cell r="G259" t="str">
            <v>58.10.11</v>
          </cell>
          <cell r="H259" t="str">
            <v>Asignaciones del Estado para el pago de Pensiones del ISSFA</v>
          </cell>
        </row>
        <row r="260">
          <cell r="G260" t="str">
            <v>58.10.12</v>
          </cell>
          <cell r="H260" t="str">
            <v>Pensiones a Cargo del Estado Pagadas por el ISSFA</v>
          </cell>
        </row>
        <row r="261">
          <cell r="G261" t="str">
            <v>58.10.16</v>
          </cell>
          <cell r="H261" t="str">
            <v>Asignaciones del Estado para el pago de Pensiones del ISSPOL</v>
          </cell>
        </row>
        <row r="262">
          <cell r="G262" t="str">
            <v>58.10.17</v>
          </cell>
          <cell r="H262" t="str">
            <v>Pensiones a Cargo del Estado pagadas por el ISSPOL</v>
          </cell>
        </row>
        <row r="263">
          <cell r="G263" t="str">
            <v>58.10.18</v>
          </cell>
          <cell r="H263" t="str">
            <v>Reconocimiento de Pago de Pensiones a Héroes y Heroínas Nacionales</v>
          </cell>
        </row>
        <row r="264">
          <cell r="G264" t="str">
            <v>58.10.19</v>
          </cell>
          <cell r="H264" t="str">
            <v>Ley 2004-39 Incremento de las Pensiones Jubilares del IESS</v>
          </cell>
        </row>
        <row r="265">
          <cell r="G265" t="str">
            <v>58.10.20</v>
          </cell>
          <cell r="H265" t="str">
            <v>Pensiones del Seguro Adicional del  Magisterio Fiscal</v>
          </cell>
        </row>
        <row r="266">
          <cell r="G266" t="str">
            <v>58.10.21</v>
          </cell>
          <cell r="H266" t="str">
            <v>A la Seguridad Social por Subsidio del Porcentaje de la Aportación Individual de las Personas que Realizan Trabajo
no Remunerado del Hogar</v>
          </cell>
        </row>
        <row r="267">
          <cell r="G267" t="str">
            <v>58.10.22</v>
          </cell>
          <cell r="H267" t="str">
            <v>A la Seguridad Social como Aporte del Estado por el Trabajo Juvenil</v>
          </cell>
        </row>
        <row r="268">
          <cell r="G268" t="str">
            <v>58.10.23</v>
          </cell>
          <cell r="H268" t="str">
            <v>Reconocimiento  a  los  ex  combatientes  no  remunerados,  ni  pensionados,  que  se  encuentren  en  situación  de
vulnerabilidad ISSFA</v>
          </cell>
        </row>
        <row r="269">
          <cell r="G269" t="str">
            <v>58.11.01</v>
          </cell>
          <cell r="H269" t="str">
            <v>Convenios Internacionales para la Seguridad Social</v>
          </cell>
        </row>
        <row r="270">
          <cell r="G270" t="str">
            <v>58.12.01</v>
          </cell>
          <cell r="H270" t="str">
            <v>A Usuarios con Enfermedades Catastróficas Beneficiarios de Cobertura Internacional</v>
          </cell>
        </row>
        <row r="271">
          <cell r="G271" t="str">
            <v>58.12.02</v>
          </cell>
          <cell r="H271" t="str">
            <v>Convenio de Cooperación Técnica Internacional</v>
          </cell>
        </row>
        <row r="272">
          <cell r="G272" t="str">
            <v>58.99.01</v>
          </cell>
          <cell r="H272" t="str">
            <v>Asignación a Distribuir para Transferencias y Donaciones Corrientes</v>
          </cell>
        </row>
        <row r="273">
          <cell r="G273" t="str">
            <v>71.01.05</v>
          </cell>
          <cell r="H273" t="str">
            <v>Remuneraciones Unificadas</v>
          </cell>
        </row>
        <row r="274">
          <cell r="G274" t="str">
            <v>71.01.06</v>
          </cell>
          <cell r="H274" t="str">
            <v>Salarios Unificados</v>
          </cell>
        </row>
        <row r="275">
          <cell r="G275" t="str">
            <v>71.02.03</v>
          </cell>
          <cell r="H275" t="str">
            <v>Decimo Tercer Sueldo</v>
          </cell>
        </row>
        <row r="276">
          <cell r="G276" t="str">
            <v>71.02.04</v>
          </cell>
          <cell r="H276" t="str">
            <v>Decimo Cuarto Sueldo</v>
          </cell>
        </row>
        <row r="277">
          <cell r="G277" t="str">
            <v>71.02.36</v>
          </cell>
          <cell r="H277" t="str">
            <v>Remuneración Variable por Emergencia Sanitaria COVID-19</v>
          </cell>
        </row>
        <row r="278">
          <cell r="G278" t="str">
            <v>71.03.02</v>
          </cell>
          <cell r="H278" t="str">
            <v>Bonificación Geográfica</v>
          </cell>
        </row>
        <row r="279">
          <cell r="G279" t="str">
            <v>71.03.04</v>
          </cell>
          <cell r="H279" t="str">
            <v>Compensación por Transporte</v>
          </cell>
        </row>
        <row r="280">
          <cell r="G280" t="str">
            <v>71.03.06</v>
          </cell>
          <cell r="H280" t="str">
            <v>Alimentación</v>
          </cell>
        </row>
        <row r="281">
          <cell r="G281" t="str">
            <v>71.04.01</v>
          </cell>
          <cell r="H281" t="str">
            <v>Por Cargas Familiares</v>
          </cell>
        </row>
        <row r="282">
          <cell r="G282" t="str">
            <v>71.04.08</v>
          </cell>
          <cell r="H282" t="str">
            <v>Subsidios por Antigüedad</v>
          </cell>
        </row>
        <row r="283">
          <cell r="G283" t="str">
            <v>71.05.02</v>
          </cell>
          <cell r="H283" t="str">
            <v>Remuneración Unificada para Pasantes</v>
          </cell>
        </row>
        <row r="284">
          <cell r="G284" t="str">
            <v>71.05.07</v>
          </cell>
          <cell r="H284" t="str">
            <v>Honorarios</v>
          </cell>
        </row>
        <row r="285">
          <cell r="G285" t="str">
            <v>71.05.09</v>
          </cell>
          <cell r="H285" t="str">
            <v>Horas Extraordinarias y Suplementarias</v>
          </cell>
        </row>
        <row r="286">
          <cell r="G286" t="str">
            <v>71.05.10</v>
          </cell>
          <cell r="H286" t="str">
            <v>Servicios Personales por Contrato</v>
          </cell>
        </row>
        <row r="287">
          <cell r="G287" t="str">
            <v>71.05.12</v>
          </cell>
          <cell r="H287" t="str">
            <v>Subrogación</v>
          </cell>
        </row>
        <row r="288">
          <cell r="G288" t="str">
            <v>71.05.13</v>
          </cell>
          <cell r="H288" t="str">
            <v>Encargos</v>
          </cell>
        </row>
        <row r="289">
          <cell r="G289" t="str">
            <v>71.05.15</v>
          </cell>
          <cell r="H289" t="str">
            <v>Contratos Ocasionales para el Cumplimiento del Servicio Rural</v>
          </cell>
        </row>
        <row r="290">
          <cell r="G290" t="str">
            <v>71.05.16</v>
          </cell>
          <cell r="H290" t="str">
            <v>Contratos Ocasionales para el Cumplimiento de la Devengación de Becas</v>
          </cell>
        </row>
        <row r="291">
          <cell r="G291" t="str">
            <v>71.05.17</v>
          </cell>
          <cell r="H291" t="str">
            <v>Servicios Personales por Contrato de Profesionales de la Salud</v>
          </cell>
        </row>
        <row r="292">
          <cell r="G292" t="str">
            <v>71.05.18</v>
          </cell>
          <cell r="H292" t="str">
            <v>Servicios Personales por Contrato de Docentes del Magisterio y Docentes e Investigadores Universitarios</v>
          </cell>
        </row>
        <row r="293">
          <cell r="G293" t="str">
            <v>71.06.01</v>
          </cell>
          <cell r="H293" t="str">
            <v>Aporte Patronal</v>
          </cell>
        </row>
        <row r="294">
          <cell r="G294" t="str">
            <v>71.06.02</v>
          </cell>
          <cell r="H294" t="str">
            <v>Fondo de Reserva</v>
          </cell>
        </row>
        <row r="295">
          <cell r="G295" t="str">
            <v>71.07.02</v>
          </cell>
          <cell r="H295" t="str">
            <v>Supresión de Puesto</v>
          </cell>
        </row>
        <row r="296">
          <cell r="G296" t="str">
            <v>71.07.03</v>
          </cell>
          <cell r="H296" t="str">
            <v>Despido Intempestivo</v>
          </cell>
        </row>
        <row r="297">
          <cell r="G297" t="str">
            <v>71.07.04</v>
          </cell>
          <cell r="H297" t="str">
            <v>Compensación por Desahucio</v>
          </cell>
        </row>
        <row r="298">
          <cell r="G298" t="str">
            <v>71.07.06</v>
          </cell>
          <cell r="H298" t="str">
            <v>Beneficio por Jubilación</v>
          </cell>
        </row>
        <row r="299">
          <cell r="G299" t="str">
            <v>71.07.07</v>
          </cell>
          <cell r="H299" t="str">
            <v>Compensación por Vacaciones no Gozadas por Cesación de Funciones</v>
          </cell>
        </row>
        <row r="300">
          <cell r="G300" t="str">
            <v>71.07.08</v>
          </cell>
          <cell r="H300" t="str">
            <v>Por Accidente de Trabajo o Enfermedad</v>
          </cell>
        </row>
        <row r="301">
          <cell r="G301" t="str">
            <v>71.07.09</v>
          </cell>
          <cell r="H301" t="str">
            <v>Por Renuncia Voluntaria</v>
          </cell>
        </row>
        <row r="302">
          <cell r="G302" t="str">
            <v>71.07.10</v>
          </cell>
          <cell r="H302" t="str">
            <v>Por Compra de Renuncia</v>
          </cell>
        </row>
        <row r="303">
          <cell r="G303" t="str">
            <v>71.07.11</v>
          </cell>
          <cell r="H303" t="str">
            <v>Indemnizaciones Laborales</v>
          </cell>
        </row>
        <row r="304">
          <cell r="G304" t="str">
            <v>73.01.01</v>
          </cell>
          <cell r="H304" t="str">
            <v>Agua Potable</v>
          </cell>
        </row>
        <row r="305">
          <cell r="G305" t="str">
            <v>73.01.02</v>
          </cell>
          <cell r="H305" t="str">
            <v>Agua de Riego</v>
          </cell>
        </row>
        <row r="306">
          <cell r="G306" t="str">
            <v>73.01.04</v>
          </cell>
          <cell r="H306" t="str">
            <v>Energía Eléctrica</v>
          </cell>
        </row>
        <row r="307">
          <cell r="G307" t="str">
            <v>73.01.05</v>
          </cell>
          <cell r="H307" t="str">
            <v>Telecomunicaciones</v>
          </cell>
        </row>
        <row r="308">
          <cell r="G308" t="str">
            <v>73.01.06</v>
          </cell>
          <cell r="H308" t="str">
            <v>Servicio de Correo</v>
          </cell>
        </row>
        <row r="309">
          <cell r="G309" t="str">
            <v>73.02.01</v>
          </cell>
          <cell r="H309" t="str">
            <v>Transporte de Personal</v>
          </cell>
        </row>
        <row r="310">
          <cell r="G310" t="str">
            <v>73.02.02</v>
          </cell>
          <cell r="H310" t="str">
            <v>Fletes y Maniobras</v>
          </cell>
        </row>
        <row r="311">
          <cell r="G311" t="str">
            <v>73.02.03</v>
          </cell>
          <cell r="H311" t="str">
            <v>Almacenamiento, Embalaje, Desembalaje, Envase, Desenvase y Recarga de Extintores</v>
          </cell>
        </row>
        <row r="312">
          <cell r="G312" t="str">
            <v>73.02.04</v>
          </cell>
          <cell r="H312" t="str">
            <v>Edición,    Impresión,    Reproducción,    Publicaciones,    Suscripciones,    Fotocopiado,    Traducción,    Empastado,
Enmarcación, Serigrafía, Fotografía, Carnetización, Filmación e Imágenes Satelitales.</v>
          </cell>
        </row>
        <row r="313">
          <cell r="G313" t="str">
            <v>73.02.05</v>
          </cell>
          <cell r="H313" t="str">
            <v>Espectáculos Culturales y Sociales</v>
          </cell>
        </row>
        <row r="314">
          <cell r="G314" t="str">
            <v>73.02.07</v>
          </cell>
          <cell r="H314" t="str">
            <v>Difusión, Información y Publicidad</v>
          </cell>
        </row>
        <row r="315">
          <cell r="G315" t="str">
            <v>73.02.08</v>
          </cell>
          <cell r="H315" t="str">
            <v>Servicio de Seguridad y Vigilancia</v>
          </cell>
        </row>
        <row r="316">
          <cell r="G316" t="str">
            <v>73.02.09</v>
          </cell>
          <cell r="H316" t="str">
            <v>Servicios de Aseo, Lavado de Vestimenta de Trabajo, Fumigación, Desinfección,  Limpieza de Instalaciones, manejo
de desechos contaminados, recuperación y clasificación de materiales reciclables.</v>
          </cell>
        </row>
        <row r="317">
          <cell r="G317" t="str">
            <v>73.02.10</v>
          </cell>
          <cell r="H317" t="str">
            <v>Servicio de Guardería</v>
          </cell>
        </row>
        <row r="318">
          <cell r="G318" t="str">
            <v>73.02.16</v>
          </cell>
          <cell r="H318" t="str">
            <v>Servicios de Voluntariado</v>
          </cell>
        </row>
        <row r="319">
          <cell r="G319" t="str">
            <v>73.02.20</v>
          </cell>
          <cell r="H319" t="str">
            <v>Servicios para Actividades Agropecuarias, Pesca y Caza</v>
          </cell>
        </row>
        <row r="320">
          <cell r="G320" t="str">
            <v>73.02.21</v>
          </cell>
          <cell r="H320" t="str">
            <v>Servicios Personales Eventuales sin Relación de Dependencia</v>
          </cell>
        </row>
        <row r="321">
          <cell r="G321" t="str">
            <v>73.02.22</v>
          </cell>
          <cell r="H321" t="str">
            <v>Servicios y Derechos en Producción y Programación de Radio y Televisión</v>
          </cell>
        </row>
        <row r="322">
          <cell r="G322" t="str">
            <v>73.02.24</v>
          </cell>
          <cell r="H322" t="str">
            <v>Servicio de Implementación de Bancos de Información</v>
          </cell>
        </row>
        <row r="323">
          <cell r="G323" t="str">
            <v>73.02.25</v>
          </cell>
          <cell r="H323" t="str">
            <v>Servicio de Incineración de Documentos Públicos, Sustancias Estupefacientes y Psicotrópicas, Bienes Defectuosos
o Caducados, Productos Agropecuarios Decomisados, Desechos de Laboratorio y Otros</v>
          </cell>
        </row>
        <row r="324">
          <cell r="G324" t="str">
            <v>73.02.26</v>
          </cell>
          <cell r="H324" t="str">
            <v>Servicios Médicos Hospitalarios y Complementarios</v>
          </cell>
        </row>
        <row r="325">
          <cell r="G325" t="str">
            <v>73.02.28</v>
          </cell>
          <cell r="H325" t="str">
            <v>Servicios de Provisión de Dispositivos Electrónicos y Certificación para Registro de Firmas Digitales</v>
          </cell>
        </row>
        <row r="326">
          <cell r="G326" t="str">
            <v>73.02.30</v>
          </cell>
          <cell r="H326" t="str">
            <v>Digitalización de Información y Datos Públicos</v>
          </cell>
        </row>
        <row r="327">
          <cell r="G327" t="str">
            <v>73.02.32</v>
          </cell>
          <cell r="H327" t="str">
            <v>Barrido Predial para la Modernización del Sistema de Información</v>
          </cell>
        </row>
        <row r="328">
          <cell r="G328" t="str">
            <v>73.02.33</v>
          </cell>
          <cell r="H328" t="str">
            <v>Servicios en Actividades Mineras e Hidrocarburíferas</v>
          </cell>
        </row>
        <row r="329">
          <cell r="G329" t="str">
            <v>73.02.35</v>
          </cell>
          <cell r="H329" t="str">
            <v>Servicio de Alimentación</v>
          </cell>
        </row>
        <row r="330">
          <cell r="G330" t="str">
            <v>73.02.36</v>
          </cell>
          <cell r="H330" t="str">
            <v>Servicios en Plantaciones Forestales</v>
          </cell>
        </row>
        <row r="331">
          <cell r="G331" t="str">
            <v>73.02.37</v>
          </cell>
          <cell r="H331" t="str">
            <v>Remediación, Restauración y Descontaminación de Cuerpos de Agua</v>
          </cell>
        </row>
        <row r="332">
          <cell r="G332" t="str">
            <v>73.02.39</v>
          </cell>
          <cell r="H332" t="str">
            <v>Membrecías</v>
          </cell>
        </row>
        <row r="333">
          <cell r="G333" t="str">
            <v>73.02.41</v>
          </cell>
          <cell r="H333" t="str">
            <v>Servicio de Monitoreo de la Información en Televisión, Radio, Prensa, Medios On-Line y Otros</v>
          </cell>
        </row>
        <row r="334">
          <cell r="G334" t="str">
            <v>73.02.42</v>
          </cell>
          <cell r="H334" t="str">
            <v>Servicios de Almacenamiento, Control, Custodia, Dispensación de Medicamentos, Materiales e Insumos Médicos y
Otros</v>
          </cell>
        </row>
        <row r="335">
          <cell r="G335" t="str">
            <v>73.02.43</v>
          </cell>
          <cell r="H335" t="str">
            <v>Garantía Extendida de Bienes</v>
          </cell>
        </row>
        <row r="336">
          <cell r="G336" t="str">
            <v>73.02.45</v>
          </cell>
          <cell r="H336" t="str">
            <v>Servicios relacionados a la exhumación e inhumación de cadáveres</v>
          </cell>
        </row>
        <row r="337">
          <cell r="G337" t="str">
            <v>73.02.48</v>
          </cell>
          <cell r="H337" t="str">
            <v>Eventos Oficiales</v>
          </cell>
        </row>
        <row r="338">
          <cell r="G338" t="str">
            <v>73.02.49</v>
          </cell>
          <cell r="H338" t="str">
            <v>Eventos Públicos Promocionales</v>
          </cell>
        </row>
        <row r="339">
          <cell r="G339" t="str">
            <v>73.02.53</v>
          </cell>
          <cell r="H339" t="str">
            <v>Servicios Generales para Subastas, Arriendos y Remates</v>
          </cell>
        </row>
        <row r="340">
          <cell r="G340" t="str">
            <v>73.02.55</v>
          </cell>
          <cell r="H340" t="str">
            <v>Combustible</v>
          </cell>
        </row>
        <row r="341">
          <cell r="G341" t="str">
            <v>73.03.01</v>
          </cell>
          <cell r="H341" t="str">
            <v>Pasajes al Interior</v>
          </cell>
        </row>
        <row r="342">
          <cell r="G342" t="str">
            <v>73.03.02</v>
          </cell>
          <cell r="H342" t="str">
            <v>Pasajes al Exterior</v>
          </cell>
        </row>
        <row r="343">
          <cell r="G343" t="str">
            <v>73.03.03</v>
          </cell>
          <cell r="H343" t="str">
            <v>Viáticos y Subsistencias en el Interior</v>
          </cell>
        </row>
        <row r="344">
          <cell r="G344" t="str">
            <v>73.03.04</v>
          </cell>
          <cell r="H344" t="str">
            <v>Viáticos y Subsistencias en el Exterior</v>
          </cell>
        </row>
        <row r="345">
          <cell r="G345" t="str">
            <v>73.03.06</v>
          </cell>
          <cell r="H345" t="str">
            <v>Viáticos por Gastos de Residencia</v>
          </cell>
        </row>
        <row r="346">
          <cell r="G346" t="str">
            <v>73.03.07</v>
          </cell>
          <cell r="H346" t="str">
            <v>Atención a Delegados Extranjeros y Nacionales, Deportistas, Entrenadores y Cuerpo Técnico que Representen al País</v>
          </cell>
        </row>
        <row r="347">
          <cell r="G347" t="str">
            <v>73.03.08</v>
          </cell>
          <cell r="H347" t="str">
            <v>Recargos por cambios en pasajes al interior y al exterior del país</v>
          </cell>
        </row>
        <row r="348">
          <cell r="G348" t="str">
            <v>73.04.01</v>
          </cell>
          <cell r="H348" t="str">
            <v>Terrenos (Mantenimiento)</v>
          </cell>
        </row>
        <row r="349">
          <cell r="G349" t="str">
            <v>73.04.02</v>
          </cell>
          <cell r="H349" t="str">
            <v>Edificios, Locales, Residencias y Cableado Estructurado (Mantenimiento, Reparación e Instalación)</v>
          </cell>
        </row>
        <row r="350">
          <cell r="G350" t="str">
            <v>73.04.03</v>
          </cell>
          <cell r="H350" t="str">
            <v>Mobiliarios (Instalación, Mantenimiento y Reparación)</v>
          </cell>
        </row>
        <row r="351">
          <cell r="G351" t="str">
            <v>73.04.04</v>
          </cell>
          <cell r="H351" t="str">
            <v>Maquinarias y Equipos (Instalación, Mantenimiento y Reparación)</v>
          </cell>
        </row>
        <row r="352">
          <cell r="G352" t="str">
            <v>73.04.05</v>
          </cell>
          <cell r="H352" t="str">
            <v>Vehículos (Servicio para Mantenimiento y Reparación)</v>
          </cell>
        </row>
        <row r="353">
          <cell r="G353" t="str">
            <v>73.04.06</v>
          </cell>
          <cell r="H353" t="str">
            <v>Herramientas (Mantenimiento y Reparación)</v>
          </cell>
        </row>
        <row r="354">
          <cell r="G354" t="str">
            <v>73.04.15</v>
          </cell>
          <cell r="H354" t="str">
            <v>Bienes Biológicos</v>
          </cell>
        </row>
        <row r="355">
          <cell r="G355" t="str">
            <v>73.04.17</v>
          </cell>
          <cell r="H355" t="str">
            <v>Infraestructura</v>
          </cell>
        </row>
        <row r="356">
          <cell r="G356" t="str">
            <v>73.04.18</v>
          </cell>
          <cell r="H356" t="str">
            <v>Mantenimiento de Áreas Verdes y Arreglo de Vías Internas</v>
          </cell>
        </row>
        <row r="357">
          <cell r="G357" t="str">
            <v>73.04.19</v>
          </cell>
          <cell r="H357" t="str">
            <v>Instalación, Mantenimiento y Reparación de Bienes Deportivos</v>
          </cell>
        </row>
        <row r="358">
          <cell r="G358" t="str">
            <v>73.04.25</v>
          </cell>
          <cell r="H358" t="str">
            <v>Instalación, Readecuación, Montaje de Exposiciones, Mantenimiento y Reparación de Espacios y Bienes Culturales</v>
          </cell>
        </row>
        <row r="359">
          <cell r="G359" t="str">
            <v>73.04.26</v>
          </cell>
          <cell r="H359" t="str">
            <v>Demoliciones de Edificios, Locales, Residencias y Otros</v>
          </cell>
        </row>
        <row r="360">
          <cell r="G360" t="str">
            <v>73.05.01</v>
          </cell>
          <cell r="H360" t="str">
            <v>Terrenos (Arrendamiento)</v>
          </cell>
        </row>
        <row r="361">
          <cell r="G361" t="str">
            <v>73.05.02</v>
          </cell>
          <cell r="H361" t="str">
            <v>Edificios, Locales, Residencias, Parqueaderos, Casilleros Judiciales y Bancarios (Arrendamiento)</v>
          </cell>
        </row>
        <row r="362">
          <cell r="G362" t="str">
            <v>73.05.03</v>
          </cell>
          <cell r="H362" t="str">
            <v>Mobiliario (Arrendamiento)</v>
          </cell>
        </row>
        <row r="363">
          <cell r="G363" t="str">
            <v>73.05.04</v>
          </cell>
          <cell r="H363" t="str">
            <v>Maquinarias y Equipos (Arrendamiento)</v>
          </cell>
        </row>
        <row r="364">
          <cell r="G364" t="str">
            <v>73.05.05</v>
          </cell>
          <cell r="H364" t="str">
            <v>Vehículos (Arrendamiento)</v>
          </cell>
        </row>
        <row r="365">
          <cell r="G365" t="str">
            <v>73.05.06</v>
          </cell>
          <cell r="H365" t="str">
            <v>Herramientas (Arrendamiento)</v>
          </cell>
        </row>
        <row r="366">
          <cell r="G366" t="str">
            <v>73.05.15</v>
          </cell>
          <cell r="H366" t="str">
            <v>Bienes Bilógicos (Alquiler)</v>
          </cell>
        </row>
        <row r="367">
          <cell r="G367" t="str">
            <v>73.06.01</v>
          </cell>
          <cell r="H367" t="str">
            <v>Consultoría, Asesoría e Investigación Especializada</v>
          </cell>
        </row>
        <row r="368">
          <cell r="G368" t="str">
            <v>73.06.02</v>
          </cell>
          <cell r="H368" t="str">
            <v>Servicio de Auditoría</v>
          </cell>
        </row>
        <row r="369">
          <cell r="G369" t="str">
            <v>73.06.04</v>
          </cell>
          <cell r="H369" t="str">
            <v>Fiscalización e Inspecciones Técnicas</v>
          </cell>
        </row>
        <row r="370">
          <cell r="G370" t="str">
            <v>73.06.05</v>
          </cell>
          <cell r="H370" t="str">
            <v>Estudio y Diseño de Proyectos</v>
          </cell>
        </row>
        <row r="371">
          <cell r="G371" t="str">
            <v>73.06.06</v>
          </cell>
          <cell r="H371" t="str">
            <v>Honorarios por Contratos Civiles de Servicios</v>
          </cell>
        </row>
        <row r="372">
          <cell r="G372" t="str">
            <v>73.06.07</v>
          </cell>
          <cell r="H372" t="str">
            <v>Servicios Técnicos Especializados</v>
          </cell>
        </row>
        <row r="373">
          <cell r="G373" t="str">
            <v>73.06.08</v>
          </cell>
          <cell r="H373" t="str">
            <v>Registro, Inscripción y Otros egresos previos a la aceptación para una Capacitación en el Exterior</v>
          </cell>
        </row>
        <row r="374">
          <cell r="G374" t="str">
            <v>73.06.09</v>
          </cell>
          <cell r="H374" t="str">
            <v>Investigaciones Profesionales y Análisis de Laboratorio</v>
          </cell>
        </row>
        <row r="375">
          <cell r="G375" t="str">
            <v>73.06.10</v>
          </cell>
          <cell r="H375" t="str">
            <v>Servicios de Cartografía</v>
          </cell>
        </row>
        <row r="376">
          <cell r="G376" t="str">
            <v>73.06.12</v>
          </cell>
          <cell r="H376" t="str">
            <v>Capacitación a Servidores Públicos</v>
          </cell>
        </row>
        <row r="377">
          <cell r="G377" t="str">
            <v>73.06.13</v>
          </cell>
          <cell r="H377" t="str">
            <v>Capacitación para la Ciudadanía en General</v>
          </cell>
        </row>
        <row r="378">
          <cell r="G378" t="str">
            <v>73.07.01</v>
          </cell>
          <cell r="H378" t="str">
            <v>Desarrollo, Actualización, Asistencia Técnica y Soporte de Sistemas Informáticos</v>
          </cell>
        </row>
        <row r="379">
          <cell r="G379" t="str">
            <v>73.07.02</v>
          </cell>
          <cell r="H379" t="str">
            <v>Arrendamiento y Licencias de Uso de Paquetes Informáticos</v>
          </cell>
        </row>
        <row r="380">
          <cell r="G380" t="str">
            <v>73.07.03</v>
          </cell>
          <cell r="H380" t="str">
            <v>Arrendamiento de Equipos Informáticos</v>
          </cell>
        </row>
        <row r="381">
          <cell r="G381" t="str">
            <v>73.07.04</v>
          </cell>
          <cell r="H381" t="str">
            <v>Mantenimiento y Reparación de Equipos y Sistemas Informáticos</v>
          </cell>
        </row>
        <row r="382">
          <cell r="G382" t="str">
            <v>73.08.01</v>
          </cell>
          <cell r="H382" t="str">
            <v>Alimentos y Bebidas</v>
          </cell>
        </row>
        <row r="383">
          <cell r="G383" t="str">
            <v>73.08.02</v>
          </cell>
          <cell r="H383" t="str">
            <v>Vestuario,  Lencería,  Prendas  de  Protección  y Accesorios  para  uniformes  del  personal  de  Protección,  Vigilancia  y
Seguridad.</v>
          </cell>
        </row>
        <row r="384">
          <cell r="G384" t="str">
            <v>73.08.03</v>
          </cell>
          <cell r="H384" t="str">
            <v xml:space="preserve"> Lubricantes</v>
          </cell>
        </row>
        <row r="385">
          <cell r="G385" t="str">
            <v>73.08.04</v>
          </cell>
          <cell r="H385" t="str">
            <v>Materiales de Oficina</v>
          </cell>
        </row>
        <row r="386">
          <cell r="G386" t="str">
            <v>73.08.05</v>
          </cell>
          <cell r="H386" t="str">
            <v>Materiales de Aseo</v>
          </cell>
        </row>
        <row r="387">
          <cell r="G387" t="str">
            <v>73.08.07</v>
          </cell>
          <cell r="H387" t="str">
            <v>Materiales de Impresión, Fotografía, Reproducción y Publicaciones</v>
          </cell>
        </row>
        <row r="388">
          <cell r="G388" t="str">
            <v>73.08.08</v>
          </cell>
          <cell r="H388" t="str">
            <v>Instrumental Médico Quirúrgico</v>
          </cell>
        </row>
        <row r="389">
          <cell r="G389" t="str">
            <v>73.08.09</v>
          </cell>
          <cell r="H389" t="str">
            <v>Medicamentos</v>
          </cell>
        </row>
        <row r="390">
          <cell r="G390" t="str">
            <v>73.08.10</v>
          </cell>
          <cell r="H390" t="str">
            <v>Dispositivos Médicos para Laboratorio Clínico y de Patología</v>
          </cell>
        </row>
        <row r="391">
          <cell r="G391" t="str">
            <v>73.08.11</v>
          </cell>
          <cell r="H391" t="str">
            <v>Insumos,   Materiales   y   Suministros   para   Construcción,   Electricidad,   Plomería,   Carpintería,   Señalización   Vial,
Navegación, Contra Incendios y Placas</v>
          </cell>
        </row>
        <row r="392">
          <cell r="G392" t="str">
            <v>73.08.12</v>
          </cell>
          <cell r="H392" t="str">
            <v>Materiales Didácticos</v>
          </cell>
        </row>
        <row r="393">
          <cell r="G393" t="str">
            <v>73.08.13</v>
          </cell>
          <cell r="H393" t="str">
            <v>Repuestos y Accesorios</v>
          </cell>
        </row>
        <row r="394">
          <cell r="G394" t="str">
            <v>73.08.14</v>
          </cell>
          <cell r="H394" t="str">
            <v>Suministros para Actividades Agropecuarias, Pesca y Caza</v>
          </cell>
        </row>
        <row r="395">
          <cell r="G395" t="str">
            <v>73.08.17</v>
          </cell>
          <cell r="H395" t="str">
            <v>Productos Agrícolas</v>
          </cell>
        </row>
        <row r="396">
          <cell r="G396" t="str">
            <v>73.08.19</v>
          </cell>
          <cell r="H396" t="str">
            <v>Accesorios e Insumos Químicos y Orgánicos</v>
          </cell>
        </row>
        <row r="397">
          <cell r="G397" t="str">
            <v>73.08.20</v>
          </cell>
          <cell r="H397" t="str">
            <v>Menaje y Accesorios Descartables</v>
          </cell>
        </row>
        <row r="398">
          <cell r="G398" t="str">
            <v>73.08.21</v>
          </cell>
          <cell r="H398" t="str">
            <v>Egresos para Situaciones de Emergencia</v>
          </cell>
        </row>
        <row r="399">
          <cell r="G399" t="str">
            <v>73.08.23</v>
          </cell>
          <cell r="H399" t="str">
            <v>Egresos para Sanidad Agropecuaria</v>
          </cell>
        </row>
        <row r="400">
          <cell r="G400" t="str">
            <v>73.08.24</v>
          </cell>
          <cell r="H400" t="str">
            <v>Insumos, Bienes y Materiales para la Producción de Programas de Radio y Televisión, Eventos Culturales, Artísticos
y Entretenimiento en General</v>
          </cell>
        </row>
        <row r="401">
          <cell r="G401" t="str">
            <v>73.08.25</v>
          </cell>
          <cell r="H401" t="str">
            <v>Ayudas Técnicas para Compensar Discapacidades</v>
          </cell>
        </row>
        <row r="402">
          <cell r="G402" t="str">
            <v>73.08.26</v>
          </cell>
          <cell r="H402" t="str">
            <v>Dispositivos Médicos de Uso General</v>
          </cell>
        </row>
        <row r="403">
          <cell r="G403" t="str">
            <v>73.08.27</v>
          </cell>
          <cell r="H403" t="str">
            <v>Uniformes Deportivos</v>
          </cell>
        </row>
        <row r="404">
          <cell r="G404" t="str">
            <v>73.08.29</v>
          </cell>
          <cell r="H404" t="str">
            <v>Insumos, Materiales, Suministros y Bienes para Investigación</v>
          </cell>
        </row>
        <row r="405">
          <cell r="G405" t="str">
            <v>73.08.32</v>
          </cell>
          <cell r="H405" t="str">
            <v>Dispositivos Médicos para Odontología</v>
          </cell>
        </row>
        <row r="406">
          <cell r="G406" t="str">
            <v>73.08.33</v>
          </cell>
          <cell r="H406" t="str">
            <v>Dispositivos Médicos para Imagen</v>
          </cell>
        </row>
        <row r="407">
          <cell r="G407" t="str">
            <v>73.08.34</v>
          </cell>
          <cell r="H407" t="str">
            <v>Prótesis, Endoprótesis e Implantes Corporales</v>
          </cell>
        </row>
        <row r="408">
          <cell r="G408" t="str">
            <v>73.08.36</v>
          </cell>
          <cell r="H408" t="str">
            <v>Muestras de Productos para Ferias, Exposiciones y Negociaciones Nacionales e Internacionales</v>
          </cell>
        </row>
        <row r="409">
          <cell r="G409" t="str">
            <v>73.08.45</v>
          </cell>
          <cell r="H409" t="str">
            <v>Productos Homeopáticos</v>
          </cell>
        </row>
        <row r="410">
          <cell r="G410" t="str">
            <v>73.08.46</v>
          </cell>
          <cell r="H410" t="str">
            <v>Insumos para Medicina Alternativa</v>
          </cell>
        </row>
        <row r="411">
          <cell r="G411" t="str">
            <v>73.10.02</v>
          </cell>
          <cell r="H411" t="str">
            <v>Suministros para la defensa y seguridad pública</v>
          </cell>
        </row>
        <row r="412">
          <cell r="G412" t="str">
            <v>73.14.03</v>
          </cell>
          <cell r="H412" t="str">
            <v>Mobiliarios</v>
          </cell>
        </row>
        <row r="413">
          <cell r="G413" t="str">
            <v>73.14.04</v>
          </cell>
          <cell r="H413" t="str">
            <v>Maquinarias y Equipos</v>
          </cell>
        </row>
        <row r="414">
          <cell r="G414" t="str">
            <v>73.14.06</v>
          </cell>
          <cell r="H414" t="str">
            <v>Herramientas y equipos menores</v>
          </cell>
        </row>
        <row r="415">
          <cell r="G415" t="str">
            <v>73.14.07</v>
          </cell>
          <cell r="H415" t="str">
            <v>Equipos, Sistemas y Paquetes Informáticos</v>
          </cell>
        </row>
        <row r="416">
          <cell r="G416" t="str">
            <v>73.14.08</v>
          </cell>
          <cell r="H416" t="str">
            <v>Bienes Artísticos, Culturales, Bienes Deportivos y Símbolos Patrios</v>
          </cell>
        </row>
        <row r="417">
          <cell r="G417" t="str">
            <v>73.14.09</v>
          </cell>
          <cell r="H417" t="str">
            <v>Libros y Colecciones</v>
          </cell>
        </row>
        <row r="418">
          <cell r="G418" t="str">
            <v>73.14.11</v>
          </cell>
          <cell r="H418" t="str">
            <v>Partes y Repuestos</v>
          </cell>
        </row>
        <row r="419">
          <cell r="G419" t="str">
            <v>73.15.12</v>
          </cell>
          <cell r="H419" t="str">
            <v>Semovientes</v>
          </cell>
        </row>
        <row r="420">
          <cell r="G420" t="str">
            <v>73.15.14</v>
          </cell>
          <cell r="H420" t="str">
            <v>Acuáticos</v>
          </cell>
        </row>
        <row r="421">
          <cell r="G421" t="str">
            <v>73.15.15</v>
          </cell>
          <cell r="H421" t="str">
            <v>Plantas</v>
          </cell>
        </row>
        <row r="422">
          <cell r="G422" t="str">
            <v>73.16.01</v>
          </cell>
          <cell r="H422" t="str">
            <v>Fondos de Reposición Cajas Chicas en Proyectos y Programas de Inversión</v>
          </cell>
        </row>
        <row r="423">
          <cell r="G423" t="str">
            <v>73.16.02</v>
          </cell>
          <cell r="H423" t="str">
            <v>Fondos Rotativos en Proyectos y Programas de Inversión</v>
          </cell>
        </row>
        <row r="424">
          <cell r="G424" t="str">
            <v>75.01.05</v>
          </cell>
          <cell r="H424" t="str">
            <v>Obras publicas de transporte y vías</v>
          </cell>
        </row>
        <row r="425">
          <cell r="G425" t="str">
            <v>75.01.99</v>
          </cell>
          <cell r="H425" t="str">
            <v>Obras de infraestructura</v>
          </cell>
        </row>
        <row r="426">
          <cell r="G426" t="str">
            <v>78.01.01</v>
          </cell>
          <cell r="H426" t="str">
            <v>A Entidades del Presupuesto General del Estado</v>
          </cell>
        </row>
        <row r="427">
          <cell r="G427" t="str">
            <v>78.01.02</v>
          </cell>
          <cell r="H427" t="str">
            <v>A Entidades Descentralizadas y Autónomas (Transferencias para Inversión)</v>
          </cell>
        </row>
        <row r="428">
          <cell r="G428" t="str">
            <v>78.01.03</v>
          </cell>
          <cell r="H428" t="str">
            <v>A Empresas Públicas</v>
          </cell>
        </row>
        <row r="429">
          <cell r="G429" t="str">
            <v>78.01.04</v>
          </cell>
          <cell r="H429" t="str">
            <v>A Gobiernos Autónomos Descentralizados</v>
          </cell>
        </row>
        <row r="430">
          <cell r="G430" t="str">
            <v>78.01.06</v>
          </cell>
          <cell r="H430" t="str">
            <v>A Entidades Financieras Públicas</v>
          </cell>
        </row>
        <row r="431">
          <cell r="G431" t="str">
            <v>78.01.08</v>
          </cell>
          <cell r="H431" t="str">
            <v>A Cuentas o Fondos Especiales</v>
          </cell>
        </row>
        <row r="432">
          <cell r="G432" t="str">
            <v>78.02.03</v>
          </cell>
          <cell r="H432" t="str">
            <v>Transferencias o Donaciones al  Sector Privado Financiero</v>
          </cell>
        </row>
        <row r="433">
          <cell r="G433" t="str">
            <v>78.02.04</v>
          </cell>
          <cell r="H433" t="str">
            <v>Transferencias o Donaciones al Sector Privado no Financiero</v>
          </cell>
        </row>
        <row r="434">
          <cell r="G434" t="str">
            <v>78.02.06</v>
          </cell>
          <cell r="H434" t="str">
            <v>Becas</v>
          </cell>
        </row>
        <row r="435">
          <cell r="G435" t="str">
            <v>78.02.08</v>
          </cell>
          <cell r="H435" t="str">
            <v>Bono de la Vivienda</v>
          </cell>
        </row>
        <row r="436">
          <cell r="G436" t="str">
            <v>78.02.09</v>
          </cell>
          <cell r="H436" t="str">
            <v>A Jubilados Patronales</v>
          </cell>
        </row>
        <row r="437">
          <cell r="G437" t="str">
            <v>78.02.10</v>
          </cell>
          <cell r="H437" t="str">
            <v>Transferencias al Sector Privado no Financiero para sustitución del gas licuado de petróleo</v>
          </cell>
        </row>
        <row r="438">
          <cell r="G438" t="str">
            <v>78.03.01</v>
          </cell>
          <cell r="H438" t="str">
            <v>Al  Exterior</v>
          </cell>
        </row>
        <row r="439">
          <cell r="G439" t="str">
            <v>78.03.02</v>
          </cell>
          <cell r="H439" t="str">
            <v>A Organismos Externos Partícipes del Fondo Ecuador – Venezuela para el Desarrollo</v>
          </cell>
        </row>
        <row r="440">
          <cell r="G440" t="str">
            <v>78.03.04</v>
          </cell>
          <cell r="H440" t="str">
            <v>Transferencias o Donaciones de Inversión al Sector Privado no Financiero</v>
          </cell>
        </row>
        <row r="441">
          <cell r="G441" t="str">
            <v>78.05.06</v>
          </cell>
          <cell r="H441" t="str">
            <v>Bono de Desarrollo Humano</v>
          </cell>
        </row>
        <row r="442">
          <cell r="G442" t="str">
            <v>78.05.09</v>
          </cell>
          <cell r="H442" t="str">
            <v>Bono de Desnutrición Cero</v>
          </cell>
        </row>
        <row r="443">
          <cell r="G443" t="str">
            <v>78.05.10</v>
          </cell>
          <cell r="H443" t="str">
            <v>Pensión de Adultos Mayores</v>
          </cell>
        </row>
        <row r="444">
          <cell r="G444" t="str">
            <v>78.05.11</v>
          </cell>
          <cell r="H444" t="str">
            <v>Pensión para Personas con Capacidades Especiales</v>
          </cell>
        </row>
        <row r="445">
          <cell r="G445" t="str">
            <v>78.05.14</v>
          </cell>
          <cell r="H445" t="str">
            <v>Bono Joaquín Gallegos Lara</v>
          </cell>
        </row>
        <row r="446">
          <cell r="G446" t="str">
            <v>78.05.15</v>
          </cell>
          <cell r="H446" t="str">
            <v>Bono de Adherencia a la Tuberculosis</v>
          </cell>
        </row>
        <row r="447">
          <cell r="G447" t="str">
            <v>78.05.16</v>
          </cell>
          <cell r="H447" t="str">
            <v>Incentivo Económico para Actividades Agropecuarias, Caza y Pesca</v>
          </cell>
        </row>
        <row r="448">
          <cell r="G448" t="str">
            <v>78.05.18</v>
          </cell>
          <cell r="H448" t="str">
            <v>Bono por Emergencia Sanitaria</v>
          </cell>
        </row>
        <row r="449">
          <cell r="G449" t="str">
            <v>78.05.19</v>
          </cell>
          <cell r="H449" t="str">
            <v>Aporte Económico del Empleo Trabajadores</v>
          </cell>
        </row>
        <row r="450">
          <cell r="G450" t="str">
            <v>78.05.20</v>
          </cell>
          <cell r="H450" t="str">
            <v>Aporte Económico del Empleo Ciudadanos</v>
          </cell>
        </row>
        <row r="451">
          <cell r="G451" t="str">
            <v>78.05.21</v>
          </cell>
          <cell r="H451" t="str">
            <v>Bono para Niños, Niñas y Adolescentes en Situación de Orfandad por Femicidio en inversión</v>
          </cell>
        </row>
        <row r="452">
          <cell r="G452" t="str">
            <v>78.06.42</v>
          </cell>
          <cell r="H452" t="str">
            <v>A Gobiernos Autónomos Descentralizados Provinciales y Régimen Especial de Galápagos por el Ejercicio de Nuevas
Competencias</v>
          </cell>
        </row>
        <row r="453">
          <cell r="G453" t="str">
            <v>78.12.02</v>
          </cell>
          <cell r="H453" t="str">
            <v>Convenio de Cooperación Técnica Internacional</v>
          </cell>
        </row>
        <row r="454">
          <cell r="G454" t="str">
            <v>84.01.03</v>
          </cell>
          <cell r="H454" t="str">
            <v>Mobiliarios</v>
          </cell>
        </row>
        <row r="455">
          <cell r="G455" t="str">
            <v>84.01.04</v>
          </cell>
          <cell r="H455" t="str">
            <v>Maquinarias y Equipos</v>
          </cell>
        </row>
        <row r="456">
          <cell r="G456" t="str">
            <v>84.01.05</v>
          </cell>
          <cell r="H456" t="str">
            <v>Vehículos</v>
          </cell>
        </row>
        <row r="457">
          <cell r="G457" t="str">
            <v>84.01.06</v>
          </cell>
          <cell r="H457" t="str">
            <v>Herramientas</v>
          </cell>
        </row>
        <row r="458">
          <cell r="G458" t="str">
            <v>84.01.07</v>
          </cell>
          <cell r="H458" t="str">
            <v>Equipos, Sistemas y Paquetes Informáticos</v>
          </cell>
        </row>
        <row r="459">
          <cell r="G459" t="str">
            <v>84.01.08</v>
          </cell>
          <cell r="H459" t="str">
            <v>Bienes Artísticos y Culturales</v>
          </cell>
        </row>
        <row r="460">
          <cell r="G460" t="str">
            <v>84.01.09</v>
          </cell>
          <cell r="H460" t="str">
            <v>Libros y Colecciones</v>
          </cell>
        </row>
        <row r="461">
          <cell r="G461" t="str">
            <v>84.01.11</v>
          </cell>
          <cell r="H461" t="str">
            <v>Partes y Repuestos</v>
          </cell>
        </row>
        <row r="462">
          <cell r="G462" t="str">
            <v>84.01.12</v>
          </cell>
          <cell r="H462" t="str">
            <v>Bienes de Seguridad Nacional Estratégica</v>
          </cell>
        </row>
        <row r="463">
          <cell r="G463" t="str">
            <v>84.01.13</v>
          </cell>
          <cell r="H463" t="str">
            <v>Equipos Médicos</v>
          </cell>
        </row>
        <row r="464">
          <cell r="G464" t="str">
            <v>84.01.15</v>
          </cell>
          <cell r="H464" t="str">
            <v>Equipos Odontológicos</v>
          </cell>
        </row>
        <row r="465">
          <cell r="G465" t="str">
            <v>84.02.01</v>
          </cell>
          <cell r="H465" t="str">
            <v>Terrenos (Inmuebles)</v>
          </cell>
        </row>
        <row r="466">
          <cell r="G466" t="str">
            <v>84.02.02</v>
          </cell>
          <cell r="H466" t="str">
            <v>Edificios, Locales y Residencias (Inmuebles)</v>
          </cell>
        </row>
        <row r="467">
          <cell r="G467" t="str">
            <v>84.02.03</v>
          </cell>
          <cell r="H467" t="str">
            <v>Bienes Prefabricados (Inmuebles)</v>
          </cell>
        </row>
        <row r="468">
          <cell r="G468" t="str">
            <v>84.03.01</v>
          </cell>
          <cell r="H468" t="str">
            <v>Terrenos (Expropiación)</v>
          </cell>
        </row>
        <row r="469">
          <cell r="G469" t="str">
            <v>84.03.02</v>
          </cell>
          <cell r="H469" t="str">
            <v>Edificios, Locales y Residencias (Expropiación)</v>
          </cell>
        </row>
        <row r="470">
          <cell r="G470" t="str">
            <v>84.04.01</v>
          </cell>
          <cell r="H470" t="str">
            <v>Patentes, Derechos de Autor, Marcas Registradas y Derecho de Llave.</v>
          </cell>
        </row>
        <row r="471">
          <cell r="G471" t="str">
            <v>84.04.02</v>
          </cell>
          <cell r="H471" t="str">
            <v>Licencias Computacionales</v>
          </cell>
        </row>
        <row r="472">
          <cell r="G472" t="str">
            <v>84.04.03</v>
          </cell>
          <cell r="H472" t="str">
            <v>Sistemas de Información</v>
          </cell>
        </row>
        <row r="473">
          <cell r="G473" t="str">
            <v>84.04.04</v>
          </cell>
          <cell r="H473" t="str">
            <v>Páginas Web</v>
          </cell>
        </row>
        <row r="474">
          <cell r="G474" t="str">
            <v>84.05.12</v>
          </cell>
          <cell r="H474" t="str">
            <v>Semovientes</v>
          </cell>
        </row>
        <row r="475">
          <cell r="G475" t="str">
            <v>84.05.13</v>
          </cell>
          <cell r="H475" t="str">
            <v>Bosques</v>
          </cell>
        </row>
        <row r="476">
          <cell r="G476" t="str">
            <v>84.05.14</v>
          </cell>
          <cell r="H476" t="str">
            <v>Acuáticos</v>
          </cell>
        </row>
        <row r="477">
          <cell r="G477" t="str">
            <v>84.05.15</v>
          </cell>
          <cell r="H477" t="str">
            <v>Plantas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PLANIFICACIÓN"/>
      <sheetName val="Filtros"/>
      <sheetName val="POA "/>
    </sheetNames>
    <sheetDataSet>
      <sheetData sheetId="0" refreshError="1"/>
      <sheetData sheetId="1" refreshError="1">
        <row r="8">
          <cell r="G8" t="str">
            <v>51.01.05</v>
          </cell>
          <cell r="H8" t="str">
            <v>Remuneraciones Unificadas</v>
          </cell>
        </row>
        <row r="9">
          <cell r="G9" t="str">
            <v>51.01.06</v>
          </cell>
          <cell r="H9" t="str">
            <v>Salarios Unificados</v>
          </cell>
        </row>
        <row r="10">
          <cell r="G10" t="str">
            <v>51.01.07</v>
          </cell>
          <cell r="H10" t="str">
            <v>Haber Militar y Policial</v>
          </cell>
        </row>
        <row r="11">
          <cell r="G11" t="str">
            <v>51.01.08</v>
          </cell>
          <cell r="H11" t="str">
            <v>Remuneración Mensual Unificada de Docentes del Magisterio y Docentes e Investigadores Universitarios</v>
          </cell>
        </row>
        <row r="12">
          <cell r="G12" t="str">
            <v>51.01.10</v>
          </cell>
          <cell r="H12" t="str">
            <v>Remuneración Mensual Unificada en el Exterior</v>
          </cell>
        </row>
        <row r="13">
          <cell r="G13" t="str">
            <v>51.01.11</v>
          </cell>
          <cell r="H13" t="str">
            <v>Remuneraciones Unificadas de Profesionales de la Salud</v>
          </cell>
        </row>
        <row r="14">
          <cell r="G14" t="str">
            <v>51.02.03</v>
          </cell>
          <cell r="H14" t="str">
            <v>Decimo Tercer Sueldo</v>
          </cell>
        </row>
        <row r="15">
          <cell r="G15" t="str">
            <v>51.02.04</v>
          </cell>
          <cell r="H15" t="str">
            <v>Decimo Cuarto Sueldo</v>
          </cell>
        </row>
        <row r="16">
          <cell r="G16" t="str">
            <v>51.02.09</v>
          </cell>
          <cell r="H16" t="str">
            <v>Egresos de Representación</v>
          </cell>
        </row>
        <row r="17">
          <cell r="G17" t="str">
            <v>51.02.32</v>
          </cell>
          <cell r="H17" t="str">
            <v>Bonificación para Educadores Comunitarios, Alfabetizadores</v>
          </cell>
        </row>
        <row r="18">
          <cell r="G18" t="str">
            <v>51.02.36</v>
          </cell>
          <cell r="H18" t="str">
            <v>Remuneración Variable por Emergencia Sanitaria COVID-19</v>
          </cell>
        </row>
        <row r="19">
          <cell r="G19" t="str">
            <v>51.03.01</v>
          </cell>
          <cell r="H19" t="str">
            <v>Egresos por Residencia</v>
          </cell>
        </row>
        <row r="20">
          <cell r="G20" t="str">
            <v>51.03.02</v>
          </cell>
          <cell r="H20" t="str">
            <v>Bonificación Geográfica</v>
          </cell>
        </row>
        <row r="21">
          <cell r="G21" t="str">
            <v>51.03.04</v>
          </cell>
          <cell r="H21" t="str">
            <v>Compensación por Transporte</v>
          </cell>
        </row>
        <row r="22">
          <cell r="G22" t="str">
            <v>51.03.05</v>
          </cell>
          <cell r="H22" t="str">
            <v>Compensación en el Exterior</v>
          </cell>
        </row>
        <row r="23">
          <cell r="G23" t="str">
            <v>51.03.06</v>
          </cell>
          <cell r="H23" t="str">
            <v>Alimentación</v>
          </cell>
        </row>
        <row r="24">
          <cell r="G24" t="str">
            <v>51.03.07</v>
          </cell>
          <cell r="H24" t="str">
            <v>Comisariato</v>
          </cell>
        </row>
        <row r="25">
          <cell r="G25" t="str">
            <v>51.03.12</v>
          </cell>
          <cell r="H25" t="str">
            <v>Compensación Régimen Remunerativo de Fuerzas Armadas, Policía y Cuerpos de Bomberos</v>
          </cell>
        </row>
        <row r="26">
          <cell r="G26" t="str">
            <v>51.03.13</v>
          </cell>
          <cell r="H26" t="str">
            <v>Compensación por Cesación de Funciones</v>
          </cell>
        </row>
        <row r="27">
          <cell r="G27" t="str">
            <v>51.04.01</v>
          </cell>
          <cell r="H27" t="str">
            <v>Por Cargas Familiares</v>
          </cell>
        </row>
        <row r="28">
          <cell r="G28" t="str">
            <v>51.04.08</v>
          </cell>
          <cell r="H28" t="str">
            <v>Subsidio de Antigüedad</v>
          </cell>
        </row>
        <row r="29">
          <cell r="G29" t="str">
            <v>51.04.09</v>
          </cell>
          <cell r="H29" t="str">
            <v>Beneficios Sociales</v>
          </cell>
        </row>
        <row r="30">
          <cell r="G30" t="str">
            <v>51.05.02</v>
          </cell>
          <cell r="H30" t="str">
            <v>Remuneración Unificada para Pasantes e Internos Rotativos de Salud</v>
          </cell>
        </row>
        <row r="31">
          <cell r="G31">
            <v>0</v>
          </cell>
          <cell r="H31">
            <v>0</v>
          </cell>
        </row>
        <row r="32">
          <cell r="G32" t="str">
            <v>51.05.07</v>
          </cell>
          <cell r="H32" t="str">
            <v>Honorarios</v>
          </cell>
        </row>
        <row r="33">
          <cell r="G33" t="str">
            <v>51.05.09</v>
          </cell>
          <cell r="H33" t="str">
            <v>Horas Extraordinarias y Suplementarias</v>
          </cell>
        </row>
        <row r="34">
          <cell r="G34" t="str">
            <v>51.05.10</v>
          </cell>
          <cell r="H34" t="str">
            <v>Servicios Personales por Contrato</v>
          </cell>
        </row>
        <row r="35">
          <cell r="G35" t="str">
            <v>51.05.12</v>
          </cell>
          <cell r="H35" t="str">
            <v>Subrogación</v>
          </cell>
        </row>
        <row r="36">
          <cell r="G36" t="str">
            <v>51.05.13</v>
          </cell>
          <cell r="H36" t="str">
            <v>Encargos</v>
          </cell>
        </row>
        <row r="37">
          <cell r="G37" t="str">
            <v>51.05.14</v>
          </cell>
          <cell r="H37" t="str">
            <v>Contratos de Servicios Ocasionales en el Exterior</v>
          </cell>
        </row>
        <row r="38">
          <cell r="G38" t="str">
            <v>51.05.15</v>
          </cell>
          <cell r="H38" t="str">
            <v>Contratos Ocasionales para el Cumplimiento del Servicio Rural</v>
          </cell>
        </row>
        <row r="39">
          <cell r="G39" t="str">
            <v>51.05.16</v>
          </cell>
          <cell r="H39" t="str">
            <v>Contratos Ocasionales para el Cumplimiento de la Devengación de Becas</v>
          </cell>
        </row>
        <row r="40">
          <cell r="G40" t="str">
            <v>51.05.17</v>
          </cell>
          <cell r="H40" t="str">
            <v>Servicios Personales por Contrato de Profesionales de la Salud</v>
          </cell>
        </row>
        <row r="41">
          <cell r="G41" t="str">
            <v>51.05.18</v>
          </cell>
          <cell r="H41" t="str">
            <v>Servicios Personales por Contrato de Docentes del Magisterio y Docentes e Investigadores Universitarios</v>
          </cell>
        </row>
        <row r="42">
          <cell r="G42" t="str">
            <v>51.06.01</v>
          </cell>
          <cell r="H42" t="str">
            <v>Aporte Patronal</v>
          </cell>
        </row>
        <row r="43">
          <cell r="G43" t="str">
            <v>51.06.02</v>
          </cell>
          <cell r="H43" t="str">
            <v>Fondo de Reserva</v>
          </cell>
        </row>
        <row r="44">
          <cell r="G44" t="str">
            <v>51.06.06</v>
          </cell>
          <cell r="H44" t="str">
            <v>Asignación Global de Jubilación Patronal para Trabajadores Amparados por el Código de Trabajo</v>
          </cell>
        </row>
        <row r="45">
          <cell r="G45" t="str">
            <v>51.07.02</v>
          </cell>
          <cell r="H45" t="str">
            <v>Supresión de Puesto</v>
          </cell>
        </row>
        <row r="46">
          <cell r="G46" t="str">
            <v>51.07.03</v>
          </cell>
          <cell r="H46" t="str">
            <v>Despido Intempestivo</v>
          </cell>
        </row>
        <row r="47">
          <cell r="G47" t="str">
            <v>51.07.04</v>
          </cell>
          <cell r="H47" t="str">
            <v>Compensación por Desahucio</v>
          </cell>
        </row>
        <row r="48">
          <cell r="G48" t="str">
            <v>51.07.05</v>
          </cell>
          <cell r="H48" t="str">
            <v>Restitución de Puesto</v>
          </cell>
        </row>
        <row r="49">
          <cell r="G49" t="str">
            <v>51.07.06</v>
          </cell>
          <cell r="H49" t="str">
            <v>Beneficio por Jubilación</v>
          </cell>
        </row>
        <row r="50">
          <cell r="G50" t="str">
            <v>51.07.07</v>
          </cell>
          <cell r="H50" t="str">
            <v>Compensación por Vacaciones no Gozadas por Cesación de Funciones</v>
          </cell>
        </row>
        <row r="51">
          <cell r="G51" t="str">
            <v>51.07.08</v>
          </cell>
          <cell r="H51" t="str">
            <v>Por Accidente de Trabajo o Enfermedad</v>
          </cell>
        </row>
        <row r="52">
          <cell r="G52" t="str">
            <v>51.07.09</v>
          </cell>
          <cell r="H52" t="str">
            <v>Por Renuncia Voluntaria</v>
          </cell>
        </row>
        <row r="53">
          <cell r="G53" t="str">
            <v>51.07.10</v>
          </cell>
          <cell r="H53" t="str">
            <v>Por Compra de Renuncia</v>
          </cell>
        </row>
        <row r="54">
          <cell r="G54" t="str">
            <v>51.07.11</v>
          </cell>
          <cell r="H54" t="str">
            <v>Indemnizaciones Laborales</v>
          </cell>
        </row>
        <row r="55">
          <cell r="G55" t="str">
            <v>51.07.12</v>
          </cell>
          <cell r="H55" t="str">
            <v>Incentivo Excepcional para la Jubilación (Trabajadores del IESS)</v>
          </cell>
        </row>
        <row r="56">
          <cell r="G56" t="str">
            <v>53.01.01</v>
          </cell>
          <cell r="H56" t="str">
            <v>Agua Potable</v>
          </cell>
        </row>
        <row r="57">
          <cell r="G57" t="str">
            <v>53.01.02</v>
          </cell>
          <cell r="H57" t="str">
            <v>Agua de Riego</v>
          </cell>
        </row>
        <row r="58">
          <cell r="G58" t="str">
            <v>53.01.04</v>
          </cell>
          <cell r="H58" t="str">
            <v>Energía Eléctrica</v>
          </cell>
        </row>
        <row r="59">
          <cell r="G59" t="str">
            <v>53.01.05</v>
          </cell>
          <cell r="H59" t="str">
            <v>Telecomunicaciones</v>
          </cell>
        </row>
        <row r="60">
          <cell r="G60" t="str">
            <v>53.01.06</v>
          </cell>
          <cell r="H60" t="str">
            <v>Servicio de Correo</v>
          </cell>
        </row>
        <row r="61">
          <cell r="G61" t="str">
            <v>53.02.01</v>
          </cell>
          <cell r="H61" t="str">
            <v>Transporte de Personal</v>
          </cell>
        </row>
        <row r="62">
          <cell r="G62" t="str">
            <v>53.02.02</v>
          </cell>
          <cell r="H62" t="str">
            <v>Fletes y Maniobras</v>
          </cell>
        </row>
        <row r="63">
          <cell r="G63" t="str">
            <v>53.02.03</v>
          </cell>
          <cell r="H63" t="str">
            <v>Almacenamiento, Embalaje, Desembalaje, Envase, Desenvase y Recarga de Extintores</v>
          </cell>
        </row>
        <row r="64">
          <cell r="G64" t="str">
            <v>53.02.04</v>
          </cell>
          <cell r="H64" t="str">
            <v>Edición,    Impresión,    Reproducción,    Publicaciones,    Suscripciones,    Fotocopiado,    Traducción,    Empastado,
Enmarcación, Serigrafía, Fotografía, Carnetización, Filmación e Imágenes Satelitales.</v>
          </cell>
        </row>
        <row r="65">
          <cell r="G65" t="str">
            <v>53.02.05</v>
          </cell>
          <cell r="H65" t="str">
            <v>Espectáculos Culturales y Sociales</v>
          </cell>
        </row>
        <row r="66">
          <cell r="G66" t="str">
            <v>53.02.07</v>
          </cell>
          <cell r="H66" t="str">
            <v>Difusión, Información y Publicidad</v>
          </cell>
        </row>
        <row r="67">
          <cell r="G67" t="str">
            <v>53.02.08</v>
          </cell>
          <cell r="H67" t="str">
            <v>Servicio de Seguridad y Vigilancia</v>
          </cell>
        </row>
        <row r="68">
          <cell r="G68" t="str">
            <v>53.02.09</v>
          </cell>
          <cell r="H68" t="str">
            <v>Servicios de Aseo, Lavado de Vestimenta de Trabajo, Fumigación, Desinfección,  Limpieza de Instalaciones, manejo
de desechos contaminados, recuperación y clasificación de materiales reciclables.</v>
          </cell>
        </row>
        <row r="69">
          <cell r="G69" t="str">
            <v>53.02.10</v>
          </cell>
          <cell r="H69" t="str">
            <v>Servicio de Guardería</v>
          </cell>
        </row>
        <row r="70">
          <cell r="G70" t="str">
            <v>53.02.15</v>
          </cell>
          <cell r="H70" t="str">
            <v>Servicios especiales para Inteligencia y Contrainteligencia</v>
          </cell>
        </row>
        <row r="71">
          <cell r="G71" t="str">
            <v>53.02.16</v>
          </cell>
          <cell r="H71" t="str">
            <v>Servicios de Voluntariado</v>
          </cell>
        </row>
        <row r="72">
          <cell r="G72" t="str">
            <v>53.02.20</v>
          </cell>
          <cell r="H72" t="str">
            <v>Servicios para Actividades Agropecuarias, Pesca y Caza</v>
          </cell>
        </row>
        <row r="73">
          <cell r="G73" t="str">
            <v>53.02.21</v>
          </cell>
          <cell r="H73" t="str">
            <v>Servicios Personales Eventuales sin Relación de Dependencia</v>
          </cell>
        </row>
        <row r="74">
          <cell r="G74" t="str">
            <v>53.02.22</v>
          </cell>
          <cell r="H74" t="str">
            <v>Servicios y Derechos en Producción y Programación de Radio y Televisión</v>
          </cell>
        </row>
        <row r="75">
          <cell r="G75" t="str">
            <v>53.02.24</v>
          </cell>
          <cell r="H75" t="str">
            <v>Servicio de Implementación y Administración de Bancos de Información</v>
          </cell>
        </row>
        <row r="76">
          <cell r="G76" t="str">
            <v>53.02.25</v>
          </cell>
          <cell r="H76" t="str">
            <v>Servicio de Incineración de Documentos Públicos, Sustancias Estupefacientes y Psicotrópicas, Bienes Defectuosos
y/o Caducados, Productos Agropecuarios Decomisados, Desechos de Laboratorio y Otros</v>
          </cell>
        </row>
        <row r="77">
          <cell r="G77" t="str">
            <v>53.02.26</v>
          </cell>
          <cell r="H77" t="str">
            <v>Servicios Médicos Hospitalarios y Complementarios</v>
          </cell>
        </row>
        <row r="78">
          <cell r="G78" t="str">
            <v>53.02.27</v>
          </cell>
          <cell r="H78" t="str">
            <v>Servicios de Repatriación de Cadáveres de Ecuatorianos Fallecidos en el Exterior</v>
          </cell>
        </row>
        <row r="79">
          <cell r="G79" t="str">
            <v>53.02.28</v>
          </cell>
          <cell r="H79" t="str">
            <v>Servicios de Provisión de Dispositivos Electrónicos y Certificación para Registro de Firmas Digitales</v>
          </cell>
        </row>
        <row r="80">
          <cell r="G80" t="str">
            <v>53.02.29</v>
          </cell>
          <cell r="H80" t="str">
            <v>Soporte al Usuario a través de Centros de Servicios y Operadores Telefónicos</v>
          </cell>
        </row>
        <row r="81">
          <cell r="G81" t="str">
            <v>53.02.30</v>
          </cell>
          <cell r="H81" t="str">
            <v>Digitalización de Información y Datos Públicos</v>
          </cell>
        </row>
        <row r="82">
          <cell r="G82" t="str">
            <v>53.02.31</v>
          </cell>
          <cell r="H82" t="str">
            <v>Servicios de Protección y Asistencia Técnica a Víctimas, Testigos y Otros Participantes en Procesos Penales</v>
          </cell>
        </row>
        <row r="83">
          <cell r="G83" t="str">
            <v>53.02.32</v>
          </cell>
          <cell r="H83" t="str">
            <v>Barrido Predial para la Modernización del Sistema de Información</v>
          </cell>
        </row>
        <row r="84">
          <cell r="G84" t="str">
            <v>53.02.33</v>
          </cell>
          <cell r="H84" t="str">
            <v>Servicios en Actividades Mineras e Hidrocarburíferas</v>
          </cell>
        </row>
        <row r="85">
          <cell r="G85" t="str">
            <v>53.02.34</v>
          </cell>
          <cell r="H85" t="str">
            <v>Comisiones por la Venta de Productos, Servicios Postales y Financieros</v>
          </cell>
        </row>
        <row r="86">
          <cell r="G86" t="str">
            <v>53.02.35</v>
          </cell>
          <cell r="H86" t="str">
            <v>Servicio de Alimentación</v>
          </cell>
        </row>
        <row r="87">
          <cell r="G87" t="str">
            <v>53.02.36</v>
          </cell>
          <cell r="H87" t="str">
            <v>Servicios en Plantaciones Forestales</v>
          </cell>
        </row>
        <row r="88">
          <cell r="G88" t="str">
            <v>53.02.37</v>
          </cell>
          <cell r="H88" t="str">
            <v>Remediación, Restauración y Descontaminación de Cuerpos de Agua</v>
          </cell>
        </row>
        <row r="89">
          <cell r="G89" t="str">
            <v>53.02.38</v>
          </cell>
          <cell r="H89" t="str">
            <v>Servicio de Administración de Patio de Contenedores</v>
          </cell>
        </row>
        <row r="90">
          <cell r="G90" t="str">
            <v>53.02.39</v>
          </cell>
          <cell r="H90" t="str">
            <v>Membrecías</v>
          </cell>
        </row>
        <row r="91">
          <cell r="G91" t="str">
            <v>53.02.40</v>
          </cell>
          <cell r="H91" t="str">
            <v>Servicios Exequiales</v>
          </cell>
        </row>
        <row r="92">
          <cell r="G92" t="str">
            <v>53.02.41</v>
          </cell>
          <cell r="H92" t="str">
            <v>Servicio de Monitoreo de la Información en Televisión, Radio, Prensa, Medios On-Line y Otros</v>
          </cell>
        </row>
        <row r="93">
          <cell r="G93" t="str">
            <v>53.02.42</v>
          </cell>
          <cell r="H93" t="str">
            <v>Servicios de Almacenamiento, Control, Custodia, Dispensación de Medicamentos, Materiales e Insumos Médicos y
Otros</v>
          </cell>
        </row>
        <row r="94">
          <cell r="G94" t="str">
            <v>53.02.43</v>
          </cell>
          <cell r="H94" t="str">
            <v>Garantía Extendida de Bienes</v>
          </cell>
        </row>
        <row r="95">
          <cell r="G95" t="str">
            <v>53.02.44</v>
          </cell>
          <cell r="H95" t="str">
            <v>Servicio de Confección de Menaje de Hogar y/o Prendas de Protección</v>
          </cell>
        </row>
        <row r="96">
          <cell r="G96" t="str">
            <v>53.02.45</v>
          </cell>
          <cell r="H96" t="str">
            <v>Servicios relacionados a la exhumación e inhumación de cadáveres</v>
          </cell>
        </row>
        <row r="97">
          <cell r="G97" t="str">
            <v>53.02.46</v>
          </cell>
          <cell r="H97" t="str">
            <v>Servicios de Identificación, Marcación, Autentificación, Rastreo, Monitoreo, Seguimiento y/o Trazabilidad</v>
          </cell>
        </row>
        <row r="98">
          <cell r="G98" t="str">
            <v>53.02.47</v>
          </cell>
          <cell r="H98" t="str">
            <v>Servicio de Educación en el Exterior para hijos/as del personal diplomático y auxiliar del servicio exterior</v>
          </cell>
        </row>
        <row r="99">
          <cell r="G99" t="str">
            <v>53.02.48</v>
          </cell>
          <cell r="H99" t="str">
            <v>Eventos Oficiales</v>
          </cell>
        </row>
        <row r="100">
          <cell r="G100" t="str">
            <v>53.02.49</v>
          </cell>
          <cell r="H100" t="str">
            <v>Eventos Públicos Promocionales</v>
          </cell>
        </row>
        <row r="101">
          <cell r="G101" t="str">
            <v>53.02.50</v>
          </cell>
          <cell r="H101" t="str">
            <v>Egresos para Migrantes en Procesos de Deportación o en Estados de Vulnerabilidad</v>
          </cell>
        </row>
        <row r="102">
          <cell r="G102" t="str">
            <v>53.02.51</v>
          </cell>
          <cell r="H102" t="str">
            <v>Procesos de Deportación de Inmigrantes, Control Migratorio y de Residencia en la provincia de Galápagos</v>
          </cell>
        </row>
        <row r="103">
          <cell r="G103" t="str">
            <v>53.02.52</v>
          </cell>
          <cell r="H103" t="str">
            <v>Licencias y Derechos No Exclusivos de Obras y Productos Culturales</v>
          </cell>
        </row>
        <row r="104">
          <cell r="G104" t="str">
            <v>53.02.53</v>
          </cell>
          <cell r="H104" t="str">
            <v>Servicios Generales para Subastas, Arriendos y Remates</v>
          </cell>
        </row>
        <row r="105">
          <cell r="G105" t="str">
            <v>53.02.54</v>
          </cell>
          <cell r="H105" t="str">
            <v>Servicios de Prestaciones o Protecciones</v>
          </cell>
        </row>
        <row r="106">
          <cell r="G106" t="str">
            <v>53.03.01</v>
          </cell>
          <cell r="H106" t="str">
            <v>Pasajes al Interior</v>
          </cell>
        </row>
        <row r="107">
          <cell r="G107" t="str">
            <v>53.03.02</v>
          </cell>
          <cell r="H107" t="str">
            <v>Pasajes al Exterior</v>
          </cell>
        </row>
        <row r="108">
          <cell r="G108" t="str">
            <v>53.03.03</v>
          </cell>
          <cell r="H108" t="str">
            <v>Viáticos y Subsistencias en el Interior</v>
          </cell>
        </row>
        <row r="109">
          <cell r="G109" t="str">
            <v>53.03.04</v>
          </cell>
          <cell r="H109" t="str">
            <v>Viáticos y Subsistencias en el Exterior</v>
          </cell>
        </row>
        <row r="110">
          <cell r="G110" t="str">
            <v>53.03.05</v>
          </cell>
          <cell r="H110" t="str">
            <v>Mudanzas e Instalaciones</v>
          </cell>
        </row>
        <row r="111">
          <cell r="G111" t="str">
            <v>53.03.06</v>
          </cell>
          <cell r="H111" t="str">
            <v>Viáticos por Gastos de Residencia</v>
          </cell>
        </row>
        <row r="112">
          <cell r="G112" t="str">
            <v>53.03.07</v>
          </cell>
          <cell r="H112" t="str">
            <v>Atención a Delegados Extranjeros y Nacionales, Deportistas, Entrenadores y Cuerpo Técnico que Representen al País</v>
          </cell>
        </row>
        <row r="113">
          <cell r="G113" t="str">
            <v>53.03.08</v>
          </cell>
          <cell r="H113" t="str">
            <v>Recargos por cambios en pasajes al interior y al exterior del país</v>
          </cell>
        </row>
        <row r="114">
          <cell r="G114" t="str">
            <v>53.03.09</v>
          </cell>
          <cell r="H114" t="str">
            <v>Gastos de Representación en el Exterior</v>
          </cell>
        </row>
        <row r="115">
          <cell r="G115" t="str">
            <v>53.04.01</v>
          </cell>
          <cell r="H115" t="str">
            <v>Terrenos (Mantenimiento)</v>
          </cell>
        </row>
        <row r="116">
          <cell r="G116" t="str">
            <v>53.04.02</v>
          </cell>
          <cell r="H116" t="str">
            <v>Edificios, Locales, Residencias y Cableado Estructurado (Instalación, Mantenimiento y Reparación)</v>
          </cell>
        </row>
        <row r="117">
          <cell r="G117" t="str">
            <v>53.04.03</v>
          </cell>
          <cell r="H117" t="str">
            <v>Mobiliarios  (Instalación, Mantenimiento y Reparación)</v>
          </cell>
        </row>
        <row r="118">
          <cell r="G118" t="str">
            <v>53.04.04</v>
          </cell>
          <cell r="H118" t="str">
            <v>Maquinarias y Equipos (Instalación, Mantenimiento y Reparación)</v>
          </cell>
        </row>
        <row r="119">
          <cell r="G119" t="str">
            <v>53.04.05</v>
          </cell>
          <cell r="H119" t="str">
            <v>Vehículos (Servicio para Mantenimiento y Reparación)</v>
          </cell>
        </row>
        <row r="120">
          <cell r="G120" t="str">
            <v>53.04.06</v>
          </cell>
          <cell r="H120" t="str">
            <v>Herramientas (Mantenimiento y Reparación)</v>
          </cell>
        </row>
        <row r="121">
          <cell r="G121" t="str">
            <v>53.04.08</v>
          </cell>
          <cell r="H121" t="str">
            <v>Bienes Artísticos y Culturales.</v>
          </cell>
        </row>
        <row r="122">
          <cell r="G122" t="str">
            <v>53.04.09</v>
          </cell>
          <cell r="H122" t="str">
            <v>Libros y Colecciones</v>
          </cell>
        </row>
        <row r="123">
          <cell r="G123" t="str">
            <v>53.04.10</v>
          </cell>
          <cell r="H123" t="str">
            <v>Bienes de Uso Bélico y de Seguridad Pública</v>
          </cell>
        </row>
        <row r="124">
          <cell r="G124" t="str">
            <v>53.04.15</v>
          </cell>
          <cell r="H124" t="str">
            <v>Bienes Biológicos</v>
          </cell>
        </row>
        <row r="125">
          <cell r="G125" t="str">
            <v>53.04.17</v>
          </cell>
          <cell r="H125" t="str">
            <v>Infraestructura</v>
          </cell>
        </row>
        <row r="126">
          <cell r="G126" t="str">
            <v>53.04.18</v>
          </cell>
          <cell r="H126" t="str">
            <v>Mantenimiento de Áreas Verdes y Arreglo de Vías Internas</v>
          </cell>
        </row>
        <row r="127">
          <cell r="G127" t="str">
            <v>53.04.19</v>
          </cell>
          <cell r="H127" t="str">
            <v>Bienes Deportivos (Instalación, Mantenimiento y Reparación)</v>
          </cell>
        </row>
        <row r="128">
          <cell r="G128" t="str">
            <v>53.04.25</v>
          </cell>
          <cell r="H128" t="str">
            <v>Instalación, Readecuación, Montaje de Exposiciones, Mantenimiento y Reparación de Espacios y Bienes Culturales</v>
          </cell>
        </row>
        <row r="129">
          <cell r="G129" t="str">
            <v>53.04.26</v>
          </cell>
          <cell r="H129" t="str">
            <v>Demoliciones de Edificios, Locales, Residencias y Otros</v>
          </cell>
        </row>
        <row r="130">
          <cell r="G130" t="str">
            <v>53.05.01</v>
          </cell>
          <cell r="H130" t="str">
            <v>Terrenos (Arrendamiento)</v>
          </cell>
        </row>
        <row r="131">
          <cell r="G131" t="str">
            <v>53.05.02</v>
          </cell>
          <cell r="H131" t="str">
            <v>Edificios, Locales y Residencias, Parqueaderos, Casilleros Judiciales y Bancarios (Arrendamiento)</v>
          </cell>
        </row>
        <row r="132">
          <cell r="G132" t="str">
            <v>53.05.03</v>
          </cell>
          <cell r="H132" t="str">
            <v>Mobiliario (Arrendamiento)</v>
          </cell>
        </row>
        <row r="133">
          <cell r="G133" t="str">
            <v>53.05.04</v>
          </cell>
          <cell r="H133" t="str">
            <v>Maquinarias y Equipos (Arrendamiento)</v>
          </cell>
        </row>
        <row r="134">
          <cell r="G134" t="str">
            <v>53.05.05</v>
          </cell>
          <cell r="H134" t="str">
            <v>Vehículos (Arrendamiento)</v>
          </cell>
        </row>
        <row r="135">
          <cell r="G135" t="str">
            <v>53.05.06</v>
          </cell>
          <cell r="H135" t="str">
            <v>Herramientas (Arrendamiento)</v>
          </cell>
        </row>
        <row r="136">
          <cell r="G136" t="str">
            <v>53.05.15</v>
          </cell>
          <cell r="H136" t="str">
            <v>Bienes Biológicos (Alquiler)</v>
          </cell>
        </row>
        <row r="137">
          <cell r="G137" t="str">
            <v>53.05.16</v>
          </cell>
          <cell r="H137" t="str">
            <v>Indumentaria, Prendas de protección, Accesorios y Otros</v>
          </cell>
        </row>
        <row r="138">
          <cell r="G138" t="str">
            <v>53.06.01</v>
          </cell>
          <cell r="H138" t="str">
            <v>Consultoría, Asesoría e Investigación Especializada</v>
          </cell>
        </row>
        <row r="139">
          <cell r="G139" t="str">
            <v>53.06.02</v>
          </cell>
          <cell r="H139" t="str">
            <v>Servicio de Auditoría</v>
          </cell>
        </row>
        <row r="140">
          <cell r="G140" t="str">
            <v>53.06.04</v>
          </cell>
          <cell r="H140" t="str">
            <v>Fiscalización e Inspecciones Técnicas</v>
          </cell>
        </row>
        <row r="141">
          <cell r="G141" t="str">
            <v>53.06.05</v>
          </cell>
          <cell r="H141" t="str">
            <v>Estudio y Diseño de Proyectos</v>
          </cell>
        </row>
        <row r="142">
          <cell r="G142" t="str">
            <v>53.06.06</v>
          </cell>
          <cell r="H142" t="str">
            <v>Honorarios por Contratos Civiles de Servicios</v>
          </cell>
        </row>
        <row r="143">
          <cell r="G143" t="str">
            <v>53.06.07</v>
          </cell>
          <cell r="H143" t="str">
            <v>Servicios Técnicos Especializados</v>
          </cell>
        </row>
        <row r="144">
          <cell r="G144" t="str">
            <v>53.06.08</v>
          </cell>
          <cell r="H144" t="str">
            <v>Registro, Inscripción y Otros Egresos Previos a la Aceptación para Capacitación en el Exterior</v>
          </cell>
        </row>
        <row r="145">
          <cell r="G145" t="str">
            <v>53.06.09</v>
          </cell>
          <cell r="H145" t="str">
            <v>Investigaciones Profesionales y Análisis de Laboratorio</v>
          </cell>
        </row>
        <row r="146">
          <cell r="G146" t="str">
            <v>53.06.10</v>
          </cell>
          <cell r="H146" t="str">
            <v>Servicios de Cartografía</v>
          </cell>
        </row>
        <row r="147">
          <cell r="G147" t="str">
            <v>53.06.11</v>
          </cell>
          <cell r="H147" t="str">
            <v>Congresos, Seminarios y Convenciones</v>
          </cell>
        </row>
        <row r="148">
          <cell r="G148" t="str">
            <v>53.06.12</v>
          </cell>
          <cell r="H148" t="str">
            <v>Capacitación a Servidores Públicos</v>
          </cell>
        </row>
        <row r="149">
          <cell r="G149" t="str">
            <v>53.06.13</v>
          </cell>
          <cell r="H149" t="str">
            <v>Capacitación para la Ciudadanía en General</v>
          </cell>
        </row>
        <row r="150">
          <cell r="G150" t="str">
            <v>53.07.01</v>
          </cell>
          <cell r="H150" t="str">
            <v>Desarrollo, Actualización, Asistencia Técnica y Soporte de Sistemas Informáticos</v>
          </cell>
        </row>
        <row r="151">
          <cell r="G151" t="str">
            <v>53.07.02</v>
          </cell>
          <cell r="H151" t="str">
            <v>Arrendamiento y Licencias de Uso de Paquetes Informáticos</v>
          </cell>
        </row>
        <row r="152">
          <cell r="G152" t="str">
            <v>53.07.03</v>
          </cell>
          <cell r="H152" t="str">
            <v>Arrendamiento de Equipos Informáticos</v>
          </cell>
        </row>
        <row r="153">
          <cell r="G153" t="str">
            <v>53.07.04</v>
          </cell>
          <cell r="H153" t="str">
            <v>Mantenimiento y Reparación de Equipos y Sistemas Informáticos</v>
          </cell>
        </row>
        <row r="154">
          <cell r="G154" t="str">
            <v>53.08.01</v>
          </cell>
          <cell r="H154" t="str">
            <v>Alimentos y Bebidas</v>
          </cell>
        </row>
        <row r="155">
          <cell r="G155" t="str">
            <v>53.08.02</v>
          </cell>
          <cell r="H155" t="str">
            <v>Vestuario,  Lencería,  Prendas  de  Protección  y Accesorios  para  uniformes  del  personal  de  Protección,  Vigilancia  y
Seguridad.</v>
          </cell>
        </row>
        <row r="156">
          <cell r="G156" t="str">
            <v>53.08.03</v>
          </cell>
          <cell r="H156" t="str">
            <v>Combustibles y Lubricantes</v>
          </cell>
        </row>
        <row r="157">
          <cell r="G157" t="str">
            <v>53.08.04</v>
          </cell>
          <cell r="H157" t="str">
            <v>Materiales de Oficina</v>
          </cell>
        </row>
        <row r="158">
          <cell r="G158" t="str">
            <v>53.08.05</v>
          </cell>
          <cell r="H158" t="str">
            <v>Materiales de Aseo</v>
          </cell>
        </row>
        <row r="159">
          <cell r="G159" t="str">
            <v>53.08.07</v>
          </cell>
          <cell r="H159" t="str">
            <v>Materiales de Impresión, Fotografía, Reproducción y Publicaciones</v>
          </cell>
        </row>
        <row r="160">
          <cell r="G160" t="str">
            <v>53.08.08</v>
          </cell>
          <cell r="H160" t="str">
            <v>Instrumental Médico Quirúrgico</v>
          </cell>
        </row>
        <row r="161">
          <cell r="G161" t="str">
            <v>53.08.09</v>
          </cell>
          <cell r="H161" t="str">
            <v>Medicamentos</v>
          </cell>
        </row>
        <row r="162">
          <cell r="G162" t="str">
            <v>53.08.10</v>
          </cell>
          <cell r="H162" t="str">
            <v>Dispositivos Médicos para Laboratorio Clínico y de Patología</v>
          </cell>
        </row>
        <row r="163">
          <cell r="G163" t="str">
            <v>53.08.11</v>
          </cell>
          <cell r="H163" t="str">
            <v>Insumos,   Materiales   y   Suministros   para   Construcción,   Electricidad,   Plomería,   Carpintería,   Señalización   Vial,
Navegación, Contra Incendios y Placas</v>
          </cell>
        </row>
        <row r="164">
          <cell r="G164" t="str">
            <v>53.08.12</v>
          </cell>
          <cell r="H164" t="str">
            <v>Materiales Didácticos</v>
          </cell>
        </row>
        <row r="165">
          <cell r="G165" t="str">
            <v>53.08.13</v>
          </cell>
          <cell r="H165" t="str">
            <v>Repuestos y Accesorios</v>
          </cell>
        </row>
        <row r="166">
          <cell r="G166" t="str">
            <v>53.08.14</v>
          </cell>
          <cell r="H166" t="str">
            <v>Suministros para Actividades Agropecuarias, Pesca y Caza</v>
          </cell>
        </row>
        <row r="167">
          <cell r="G167" t="str">
            <v>53.08.15</v>
          </cell>
          <cell r="H167" t="str">
            <v>Acuñación de Monedas</v>
          </cell>
        </row>
        <row r="168">
          <cell r="G168" t="str">
            <v>53.08.16</v>
          </cell>
          <cell r="H168" t="str">
            <v>Derivados de Hidrocarburos para la Comercialización Interna</v>
          </cell>
        </row>
        <row r="169">
          <cell r="G169" t="str">
            <v>53.08.17</v>
          </cell>
          <cell r="H169" t="str">
            <v>Productos Agrícolas</v>
          </cell>
        </row>
        <row r="170">
          <cell r="G170" t="str">
            <v>53.08.19</v>
          </cell>
          <cell r="H170" t="str">
            <v>Accesorios e Insumos Químicos y Orgánicos</v>
          </cell>
        </row>
        <row r="171">
          <cell r="G171" t="str">
            <v>53.08.20</v>
          </cell>
          <cell r="H171" t="str">
            <v>Menaje y Accesorios Descartables</v>
          </cell>
        </row>
        <row r="172">
          <cell r="G172" t="str">
            <v>53.08.21</v>
          </cell>
          <cell r="H172" t="str">
            <v>Egresos para Situaciones de Emergencia</v>
          </cell>
        </row>
        <row r="173">
          <cell r="G173" t="str">
            <v>53.08.22</v>
          </cell>
          <cell r="H173" t="str">
            <v>Condecoraciones</v>
          </cell>
        </row>
        <row r="174">
          <cell r="G174" t="str">
            <v>53.08.23</v>
          </cell>
          <cell r="H174" t="str">
            <v>Egresos para Sanidad Agropecuaria</v>
          </cell>
        </row>
        <row r="175">
          <cell r="G175" t="str">
            <v>53.08.24</v>
          </cell>
          <cell r="H175" t="str">
            <v>Insumos, Bienes y Materiales para Producción de Programas de Radio, Televisión, Eventos Culturales, Artísticos y
Entretenimiento en General</v>
          </cell>
        </row>
        <row r="176">
          <cell r="G176" t="str">
            <v>53.08.25</v>
          </cell>
          <cell r="H176" t="str">
            <v>Insumos y Accesorios para Compensar Discapacidades</v>
          </cell>
        </row>
        <row r="177">
          <cell r="G177" t="str">
            <v>53.08.26</v>
          </cell>
          <cell r="H177" t="str">
            <v>Dispositivos Médicos de Uso General</v>
          </cell>
        </row>
        <row r="178">
          <cell r="G178" t="str">
            <v>53.08.27</v>
          </cell>
          <cell r="H178" t="str">
            <v>Uniformes Deportivos</v>
          </cell>
        </row>
        <row r="179">
          <cell r="G179" t="str">
            <v>53.08.28</v>
          </cell>
          <cell r="H179" t="str">
            <v>Materiales de Peluquería</v>
          </cell>
        </row>
        <row r="180">
          <cell r="G180" t="str">
            <v>53.08.29</v>
          </cell>
          <cell r="H180" t="str">
            <v>Insumos, Materiales, Suministros y Bienes para Investigación</v>
          </cell>
        </row>
        <row r="181">
          <cell r="G181" t="str">
            <v>53.08.32</v>
          </cell>
          <cell r="H181" t="str">
            <v>Dispositivos Médicos para Odontología</v>
          </cell>
        </row>
        <row r="182">
          <cell r="G182" t="str">
            <v>53.08.33</v>
          </cell>
          <cell r="H182" t="str">
            <v>Dispositivos Médicos para Imagen</v>
          </cell>
        </row>
        <row r="183">
          <cell r="G183" t="str">
            <v>53.08.34</v>
          </cell>
          <cell r="H183" t="str">
            <v>Prótesis, Endoprótesis e Implantes Corporales</v>
          </cell>
        </row>
        <row r="184">
          <cell r="G184" t="str">
            <v>53.08.36</v>
          </cell>
          <cell r="H184" t="str">
            <v>Muestras de Productos para Ferias, Exposiciones y Negociaciones Nacionales e Internacionales</v>
          </cell>
        </row>
        <row r="185">
          <cell r="G185" t="str">
            <v>53.08.45</v>
          </cell>
          <cell r="H185" t="str">
            <v>Productos Homeopáticos</v>
          </cell>
        </row>
        <row r="186">
          <cell r="G186" t="str">
            <v>53.08.46</v>
          </cell>
          <cell r="H186" t="str">
            <v>Insumos para Medicina Alternativa</v>
          </cell>
        </row>
        <row r="187">
          <cell r="G187" t="str">
            <v>53.10.01</v>
          </cell>
          <cell r="H187" t="str">
            <v>Logística</v>
          </cell>
        </row>
        <row r="188">
          <cell r="G188" t="str">
            <v>53.10.02</v>
          </cell>
          <cell r="H188" t="str">
            <v>Suministros para la Defensa y Seguridad Pública</v>
          </cell>
        </row>
        <row r="189">
          <cell r="G189" t="str">
            <v>53.14.03</v>
          </cell>
          <cell r="H189" t="str">
            <v>Mobiliario</v>
          </cell>
        </row>
        <row r="190">
          <cell r="G190" t="str">
            <v>53.14.04</v>
          </cell>
          <cell r="H190" t="str">
            <v>Maquinarias y Equipos</v>
          </cell>
        </row>
        <row r="191">
          <cell r="G191" t="str">
            <v>53.14.06</v>
          </cell>
          <cell r="H191" t="str">
            <v>Herramientas y Equipos menores</v>
          </cell>
        </row>
        <row r="192">
          <cell r="G192" t="str">
            <v>53.14.07</v>
          </cell>
          <cell r="H192" t="str">
            <v>Equipos, Sistemas y Paquetes Informáticos</v>
          </cell>
        </row>
        <row r="193">
          <cell r="G193" t="str">
            <v>53.14.08</v>
          </cell>
          <cell r="H193" t="str">
            <v>Bienes Artísticos, Culturales, Deportivos y Símbolos Patrios</v>
          </cell>
        </row>
        <row r="194">
          <cell r="G194" t="str">
            <v>53.14.09</v>
          </cell>
          <cell r="H194" t="str">
            <v>Libros y Colecciones</v>
          </cell>
        </row>
        <row r="195">
          <cell r="G195" t="str">
            <v>53.14.11</v>
          </cell>
          <cell r="H195" t="str">
            <v>Partes y Repuestos</v>
          </cell>
        </row>
        <row r="196">
          <cell r="G196" t="str">
            <v>53.15.12</v>
          </cell>
          <cell r="H196" t="str">
            <v>Semovientes</v>
          </cell>
        </row>
        <row r="197">
          <cell r="G197" t="str">
            <v>53.15.14</v>
          </cell>
          <cell r="H197" t="str">
            <v>Acuáticos</v>
          </cell>
        </row>
        <row r="198">
          <cell r="G198" t="str">
            <v>53.15.15</v>
          </cell>
          <cell r="H198" t="str">
            <v>Plantas</v>
          </cell>
        </row>
        <row r="199">
          <cell r="G199" t="str">
            <v>53.16.01</v>
          </cell>
          <cell r="H199" t="str">
            <v>Fondos de Reposición Cajas Chicas</v>
          </cell>
        </row>
        <row r="200">
          <cell r="G200" t="str">
            <v>53.16.02</v>
          </cell>
          <cell r="H200" t="str">
            <v>Fondos Rotativos</v>
          </cell>
        </row>
        <row r="201">
          <cell r="G201" t="str">
            <v>57.01.02</v>
          </cell>
          <cell r="H201" t="str">
            <v>Tasas generales</v>
          </cell>
        </row>
        <row r="202">
          <cell r="G202" t="str">
            <v>57.01.04</v>
          </cell>
          <cell r="H202" t="str">
            <v>Contribuciones especiales y mejoras</v>
          </cell>
        </row>
        <row r="203">
          <cell r="G203" t="str">
            <v>57.02.01</v>
          </cell>
          <cell r="H203" t="str">
            <v>Seguros</v>
          </cell>
        </row>
        <row r="204">
          <cell r="G204" t="str">
            <v>57.02.06</v>
          </cell>
          <cell r="H204" t="str">
            <v>Costos judiciales</v>
          </cell>
        </row>
        <row r="205">
          <cell r="G205" t="str">
            <v>58.01.01</v>
          </cell>
          <cell r="H205" t="str">
            <v>A Entidades del Presupuesto General del Estado</v>
          </cell>
        </row>
        <row r="206">
          <cell r="G206" t="str">
            <v>58.01.02</v>
          </cell>
          <cell r="H206" t="str">
            <v>A Entidades Descentralizadas y Autónomas</v>
          </cell>
        </row>
        <row r="207">
          <cell r="G207" t="str">
            <v>58.01.03</v>
          </cell>
          <cell r="H207" t="str">
            <v>A Empresas Públicas</v>
          </cell>
        </row>
        <row r="208">
          <cell r="G208" t="str">
            <v>58.01.04</v>
          </cell>
          <cell r="H208" t="str">
            <v>A Gobiernos Autónomos Descentralizados</v>
          </cell>
        </row>
        <row r="209">
          <cell r="G209" t="str">
            <v>58.01.06</v>
          </cell>
          <cell r="H209" t="str">
            <v>A Entidades Financieras Públicas</v>
          </cell>
        </row>
        <row r="210">
          <cell r="G210" t="str">
            <v>58.01.08</v>
          </cell>
          <cell r="H210" t="str">
            <v>A Cuentas o Fondos Especiales</v>
          </cell>
        </row>
        <row r="211">
          <cell r="G211" t="str">
            <v>58.01.12</v>
          </cell>
          <cell r="H211" t="str">
            <v>A la Cuenta de Financiamiento de Derivados Deficitarios</v>
          </cell>
        </row>
        <row r="212">
          <cell r="G212" t="str">
            <v>58.02.03</v>
          </cell>
          <cell r="H212" t="str">
            <v>Al Sector Privado Financiero</v>
          </cell>
        </row>
        <row r="213">
          <cell r="G213" t="str">
            <v>58.02.04</v>
          </cell>
          <cell r="H213" t="str">
            <v>Al Sector Privado no Financiero</v>
          </cell>
        </row>
        <row r="214">
          <cell r="G214" t="str">
            <v>58.02.05</v>
          </cell>
          <cell r="H214" t="str">
            <v>Indemnizaciones por Afectaciones a los Derechos Humanos</v>
          </cell>
        </row>
        <row r="215">
          <cell r="G215" t="str">
            <v>58.02.08</v>
          </cell>
          <cell r="H215" t="str">
            <v>Becas y Ayudas Económicas</v>
          </cell>
        </row>
        <row r="216">
          <cell r="G216" t="str">
            <v>58.02.09</v>
          </cell>
          <cell r="H216" t="str">
            <v>A Jubilados Patronales</v>
          </cell>
        </row>
        <row r="217">
          <cell r="G217" t="str">
            <v>58.02.11</v>
          </cell>
          <cell r="H217" t="str">
            <v>A Pensionistas Vitalicios</v>
          </cell>
        </row>
        <row r="218">
          <cell r="G218" t="str">
            <v>58.03.01</v>
          </cell>
          <cell r="H218" t="str">
            <v>A Organismos Multilaterales</v>
          </cell>
        </row>
        <row r="219">
          <cell r="G219" t="str">
            <v>58.03.02</v>
          </cell>
          <cell r="H219" t="str">
            <v>A Gobiernos y Organismos Gubernamentales</v>
          </cell>
        </row>
        <row r="220">
          <cell r="G220" t="str">
            <v>58.03.04</v>
          </cell>
          <cell r="H220" t="str">
            <v>Al Sector Privado no Financiero</v>
          </cell>
        </row>
        <row r="221">
          <cell r="G221" t="str">
            <v>58.04.06</v>
          </cell>
          <cell r="H221" t="str">
            <v>Contribución 0.5% de las Planillas de Pago al IESS</v>
          </cell>
        </row>
        <row r="222">
          <cell r="G222" t="str">
            <v>58.04.07</v>
          </cell>
          <cell r="H222" t="str">
            <v>Por Aplicación de Fondos Ajenos</v>
          </cell>
        </row>
        <row r="223">
          <cell r="G223" t="str">
            <v>58.04.08</v>
          </cell>
          <cell r="H223" t="str">
            <v>Por Aplicación de Cuentas y Fondos Especiales</v>
          </cell>
        </row>
        <row r="224">
          <cell r="G224" t="str">
            <v>58.04.15</v>
          </cell>
          <cell r="H224" t="str">
            <v>Entrega de Depósitos Inmovilizados</v>
          </cell>
        </row>
        <row r="225">
          <cell r="G225" t="str">
            <v>58.05.01</v>
          </cell>
          <cell r="H225" t="str">
            <v>De Precios y Tarifas a Entes Públicos</v>
          </cell>
        </row>
        <row r="226">
          <cell r="G226" t="str">
            <v>58.05.02</v>
          </cell>
          <cell r="H226" t="str">
            <v>De Precios y Tarifas a Entes Privados</v>
          </cell>
        </row>
        <row r="227">
          <cell r="G227" t="str">
            <v>58.05.04</v>
          </cell>
          <cell r="H227" t="str">
            <v>De Tarifas a Entes Privados</v>
          </cell>
        </row>
        <row r="228">
          <cell r="G228" t="str">
            <v>58.05.05</v>
          </cell>
          <cell r="H228" t="str">
            <v>Subsidio a la Vivienda</v>
          </cell>
        </row>
        <row r="229">
          <cell r="G229" t="str">
            <v>58.05.06</v>
          </cell>
          <cell r="H229" t="str">
            <v>Bono de Desarrollo Humano</v>
          </cell>
        </row>
        <row r="230">
          <cell r="G230" t="str">
            <v>58.05.07</v>
          </cell>
          <cell r="H230" t="str">
            <v>Adquisición de Insumos Agroquímicos</v>
          </cell>
        </row>
        <row r="231">
          <cell r="G231" t="str">
            <v>58.05.08</v>
          </cell>
          <cell r="H231" t="str">
            <v>Subsidio Consumo Interno de Derivados de Petróleo</v>
          </cell>
        </row>
        <row r="232">
          <cell r="G232" t="str">
            <v>58.05.09</v>
          </cell>
          <cell r="H232" t="str">
            <v>Bono Desnutrición Cero</v>
          </cell>
        </row>
        <row r="233">
          <cell r="G233" t="str">
            <v>58.05.10</v>
          </cell>
          <cell r="H233" t="str">
            <v>Pensión de Adultos Mayores</v>
          </cell>
        </row>
        <row r="234">
          <cell r="G234" t="str">
            <v>58.05.11</v>
          </cell>
          <cell r="H234" t="str">
            <v>Pensión para Personas con Capacidades Especiales</v>
          </cell>
        </row>
        <row r="235">
          <cell r="G235" t="str">
            <v>58.05.12</v>
          </cell>
          <cell r="H235" t="str">
            <v>Bono por Discapacidad</v>
          </cell>
        </row>
        <row r="236">
          <cell r="G236" t="str">
            <v>58.05.13</v>
          </cell>
          <cell r="H236" t="str">
            <v>Bono por Emergencia</v>
          </cell>
        </row>
        <row r="237">
          <cell r="G237" t="str">
            <v>58.05.14</v>
          </cell>
          <cell r="H237" t="str">
            <v>Bono Joaquín Gallegos Lara</v>
          </cell>
        </row>
        <row r="238">
          <cell r="G238" t="str">
            <v>58.05.15</v>
          </cell>
          <cell r="H238" t="str">
            <v>Bono de Adherencia a la Tuberculosis</v>
          </cell>
        </row>
        <row r="239">
          <cell r="G239" t="str">
            <v>58.05.16</v>
          </cell>
          <cell r="H239" t="str">
            <v>Bono para Niños, Niñas y Adolescentes en Situación de Orfandad por Femicidio</v>
          </cell>
        </row>
        <row r="240">
          <cell r="G240" t="str">
            <v>58.05.17</v>
          </cell>
          <cell r="H240" t="str">
            <v>Impulso para el emprendimiento</v>
          </cell>
        </row>
        <row r="241">
          <cell r="G241" t="str">
            <v>58.05.18</v>
          </cell>
          <cell r="H241" t="str">
            <v>Bono por Emergencia Sanitaria</v>
          </cell>
        </row>
        <row r="242">
          <cell r="G242" t="str">
            <v>58.05.19</v>
          </cell>
          <cell r="H242" t="str">
            <v>Aporte Económico del Empleo Trabajadores</v>
          </cell>
        </row>
        <row r="243">
          <cell r="G243" t="str">
            <v>58.05.20</v>
          </cell>
          <cell r="H243" t="str">
            <v>Aporte Económico del Empleo Ciudadanos</v>
          </cell>
        </row>
        <row r="244">
          <cell r="G244" t="str">
            <v>58.06.35</v>
          </cell>
          <cell r="H244" t="str">
            <v>A Gobiernos  Autónomos  Descentralizados  Provinciales  y al  Régimen  Especial  de  Galápagos  por  la  aplicación  del
Modelo de Equidad Territorial</v>
          </cell>
        </row>
        <row r="245">
          <cell r="G245" t="str">
            <v>58.06.36</v>
          </cell>
          <cell r="H245" t="str">
            <v>A  Gobiernos  Autónomos  Descentralizados  Distritales  y  Municipales  por  la  aplicación  del  Modelo  de  Equidad
Territorial</v>
          </cell>
        </row>
        <row r="246">
          <cell r="G246" t="str">
            <v>58.06.37</v>
          </cell>
          <cell r="H246" t="str">
            <v>A Gobiernos Autónomos Descentralizados Parroquiales Rurales por la aplicación del Modelo de Equidad Territorial</v>
          </cell>
        </row>
        <row r="247">
          <cell r="G247" t="str">
            <v>58.06.42</v>
          </cell>
          <cell r="H247" t="str">
            <v>A Gobiernos Autónomos Descentralizados Provinciales por asumir la Competencia de Riego y Drenaje</v>
          </cell>
        </row>
        <row r="248">
          <cell r="G248" t="str">
            <v>58.06.43</v>
          </cell>
          <cell r="H248" t="str">
            <v>A  Gobiernos  Autónomos  Descentralizados  Metropolitanos  y  Municipales  por  asumir  la  Competencia  de  Tránsito,
Transporte Terrestre y Seguridad Vial</v>
          </cell>
        </row>
        <row r="249">
          <cell r="G249" t="str">
            <v>58.06.54</v>
          </cell>
          <cell r="H249" t="str">
            <v>A Gobiernos Autónomos Descentralizados Metropolitanos y Municipales por asumir la Competencia para Preservar el
Patrimonio Arquitectónico y Cultural</v>
          </cell>
        </row>
        <row r="250">
          <cell r="G250" t="str">
            <v>58.10.01</v>
          </cell>
          <cell r="H250" t="str">
            <v>Contribuciones 40% Pensiones Pagadas por el Seguro General</v>
          </cell>
        </row>
        <row r="251">
          <cell r="G251" t="str">
            <v>58.10.02</v>
          </cell>
          <cell r="H251" t="str">
            <v>Contribución 40% Pensiones Riesgos del Trabajo</v>
          </cell>
        </row>
        <row r="252">
          <cell r="G252" t="str">
            <v>58.10.03</v>
          </cell>
          <cell r="H252" t="str">
            <v>Financiamiento Seguro Social Campesino 30% del 1% de Sueldos y Salarios</v>
          </cell>
        </row>
        <row r="253">
          <cell r="G253" t="str">
            <v>58.10.04</v>
          </cell>
          <cell r="H253" t="str">
            <v>Contribuciones 40% Pensiones Seguro Social Campesino</v>
          </cell>
        </row>
        <row r="254">
          <cell r="G254" t="str">
            <v>58.10.05</v>
          </cell>
          <cell r="H254" t="str">
            <v>Aporte Anual Seguro Social Campesino</v>
          </cell>
        </row>
        <row r="255">
          <cell r="G255" t="str">
            <v>58.10.06</v>
          </cell>
          <cell r="H255" t="str">
            <v>Reservas Matemáticas</v>
          </cell>
        </row>
        <row r="256">
          <cell r="G256" t="str">
            <v>58.10.11</v>
          </cell>
          <cell r="H256" t="str">
            <v>Asignaciones del Estado para el pago de Pensiones del ISSFA</v>
          </cell>
        </row>
        <row r="257">
          <cell r="G257" t="str">
            <v>58.10.12</v>
          </cell>
          <cell r="H257" t="str">
            <v>Pensiones a Cargo del Estado Pagadas por el ISSFA</v>
          </cell>
        </row>
        <row r="258">
          <cell r="G258" t="str">
            <v>58.10.16</v>
          </cell>
          <cell r="H258" t="str">
            <v>Asignaciones del Estado para el pago de Pensiones del ISSPOL</v>
          </cell>
        </row>
        <row r="259">
          <cell r="G259" t="str">
            <v>58.10.17</v>
          </cell>
          <cell r="H259" t="str">
            <v>Pensiones a Cargo del Estado pagadas por el ISSPOL</v>
          </cell>
        </row>
        <row r="260">
          <cell r="G260" t="str">
            <v>58.10.18</v>
          </cell>
          <cell r="H260" t="str">
            <v>Reconocimiento de Pago de Pensiones a Héroes y Heroínas Nacionales</v>
          </cell>
        </row>
        <row r="261">
          <cell r="G261" t="str">
            <v>58.10.19</v>
          </cell>
          <cell r="H261" t="str">
            <v>Ley 2004-39 Incremento de las Pensiones Jubilares del IESS</v>
          </cell>
        </row>
        <row r="262">
          <cell r="G262" t="str">
            <v>58.10.20</v>
          </cell>
          <cell r="H262" t="str">
            <v>Pensiones del Seguro Adicional del  Magisterio Fiscal</v>
          </cell>
        </row>
        <row r="263">
          <cell r="G263" t="str">
            <v>58.10.21</v>
          </cell>
          <cell r="H263" t="str">
            <v>A la Seguridad Social por Subsidio del Porcentaje de la Aportación Individual de las Personas que Realizan Trabajo
no Remunerado del Hogar</v>
          </cell>
        </row>
        <row r="264">
          <cell r="G264" t="str">
            <v>58.10.22</v>
          </cell>
          <cell r="H264" t="str">
            <v>A la Seguridad Social como Aporte del Estado por el Trabajo Juvenil</v>
          </cell>
        </row>
        <row r="265">
          <cell r="G265" t="str">
            <v>58.10.23</v>
          </cell>
          <cell r="H265" t="str">
            <v>Reconocimiento  a  los  ex  combatientes  no  remunerados,  ni  pensionados,  que  se  encuentren  en  situación  de
vulnerabilidad ISSFA</v>
          </cell>
        </row>
        <row r="266">
          <cell r="G266" t="str">
            <v>58.11.01</v>
          </cell>
          <cell r="H266" t="str">
            <v>Convenios Internacionales para la Seguridad Social</v>
          </cell>
        </row>
        <row r="267">
          <cell r="G267" t="str">
            <v>58.12.01</v>
          </cell>
          <cell r="H267" t="str">
            <v>A Usuarios con Enfermedades Catastróficas Beneficiarios de Cobertura Internacional</v>
          </cell>
        </row>
        <row r="268">
          <cell r="G268" t="str">
            <v>58.12.02</v>
          </cell>
          <cell r="H268" t="str">
            <v>Convenio de Cooperación Técnica Internacional</v>
          </cell>
        </row>
        <row r="269">
          <cell r="G269" t="str">
            <v>58.99.01</v>
          </cell>
          <cell r="H269" t="str">
            <v>Asignación a Distribuir para Transferencias y Donaciones Corrientes</v>
          </cell>
        </row>
        <row r="270">
          <cell r="G270" t="str">
            <v>71.01.05</v>
          </cell>
          <cell r="H270" t="str">
            <v>Remuneraciones Unificadas</v>
          </cell>
        </row>
        <row r="271">
          <cell r="G271" t="str">
            <v>71.01.06</v>
          </cell>
          <cell r="H271" t="str">
            <v>Salarios Unificados</v>
          </cell>
        </row>
        <row r="272">
          <cell r="G272" t="str">
            <v>71.02.03</v>
          </cell>
          <cell r="H272" t="str">
            <v>Decimo Tercer Sueldo</v>
          </cell>
        </row>
        <row r="273">
          <cell r="G273" t="str">
            <v>71.02.04</v>
          </cell>
          <cell r="H273" t="str">
            <v>Decimo Cuarto Sueldo</v>
          </cell>
        </row>
        <row r="274">
          <cell r="G274" t="str">
            <v>71.02.36</v>
          </cell>
          <cell r="H274" t="str">
            <v>Remuneración Variable por Emergencia Sanitaria COVID-19</v>
          </cell>
        </row>
        <row r="275">
          <cell r="G275" t="str">
            <v>71.03.02</v>
          </cell>
          <cell r="H275" t="str">
            <v>Bonificación Geográfica</v>
          </cell>
        </row>
        <row r="276">
          <cell r="G276" t="str">
            <v>71.03.04</v>
          </cell>
          <cell r="H276" t="str">
            <v>Compensación por Transporte</v>
          </cell>
        </row>
        <row r="277">
          <cell r="G277" t="str">
            <v>71.03.06</v>
          </cell>
          <cell r="H277" t="str">
            <v>Alimentación</v>
          </cell>
        </row>
        <row r="278">
          <cell r="G278" t="str">
            <v>71.04.01</v>
          </cell>
          <cell r="H278" t="str">
            <v>Por Cargas Familiares</v>
          </cell>
        </row>
        <row r="279">
          <cell r="G279" t="str">
            <v>71.04.08</v>
          </cell>
          <cell r="H279" t="str">
            <v>Subsidios por Antigüedad</v>
          </cell>
        </row>
        <row r="280">
          <cell r="G280" t="str">
            <v>71.05.02</v>
          </cell>
          <cell r="H280" t="str">
            <v>Remuneración Unificada para Pasantes</v>
          </cell>
        </row>
        <row r="281">
          <cell r="G281" t="str">
            <v>71.05.07</v>
          </cell>
          <cell r="H281" t="str">
            <v>Honorarios</v>
          </cell>
        </row>
        <row r="282">
          <cell r="G282" t="str">
            <v>71.05.09</v>
          </cell>
          <cell r="H282" t="str">
            <v>Horas Extraordinarias y Suplementarias</v>
          </cell>
        </row>
        <row r="283">
          <cell r="G283" t="str">
            <v>71.05.10</v>
          </cell>
          <cell r="H283" t="str">
            <v>Servicios Personales por Contrato</v>
          </cell>
        </row>
        <row r="284">
          <cell r="G284" t="str">
            <v>71.05.12</v>
          </cell>
          <cell r="H284" t="str">
            <v>Subrogación</v>
          </cell>
        </row>
        <row r="285">
          <cell r="G285" t="str">
            <v>71.05.13</v>
          </cell>
          <cell r="H285" t="str">
            <v>Encargos</v>
          </cell>
        </row>
        <row r="286">
          <cell r="G286" t="str">
            <v>71.05.15</v>
          </cell>
          <cell r="H286" t="str">
            <v>Contratos Ocasionales para el Cumplimiento del Servicio Rural</v>
          </cell>
        </row>
        <row r="287">
          <cell r="G287" t="str">
            <v>71.05.16</v>
          </cell>
          <cell r="H287" t="str">
            <v>Contratos Ocasionales para el Cumplimiento de la Devengación de Becas</v>
          </cell>
        </row>
        <row r="288">
          <cell r="G288" t="str">
            <v>71.05.17</v>
          </cell>
          <cell r="H288" t="str">
            <v>Servicios Personales por Contrato de Profesionales de la Salud</v>
          </cell>
        </row>
        <row r="289">
          <cell r="G289" t="str">
            <v>71.05.18</v>
          </cell>
          <cell r="H289" t="str">
            <v>Servicios Personales por Contrato de Docentes del Magisterio y Docentes e Investigadores Universitarios</v>
          </cell>
        </row>
        <row r="290">
          <cell r="G290" t="str">
            <v>71.06.01</v>
          </cell>
          <cell r="H290" t="str">
            <v>Aporte Patronal</v>
          </cell>
        </row>
        <row r="291">
          <cell r="G291" t="str">
            <v>71.06.02</v>
          </cell>
          <cell r="H291" t="str">
            <v>Fondo de Reserva</v>
          </cell>
        </row>
        <row r="292">
          <cell r="G292" t="str">
            <v>71.07.02</v>
          </cell>
          <cell r="H292" t="str">
            <v>Supresión de Puesto</v>
          </cell>
        </row>
        <row r="293">
          <cell r="G293" t="str">
            <v>71.07.03</v>
          </cell>
          <cell r="H293" t="str">
            <v>Despido Intempestivo</v>
          </cell>
        </row>
        <row r="294">
          <cell r="G294" t="str">
            <v>71.07.04</v>
          </cell>
          <cell r="H294" t="str">
            <v>Compensación por Desahucio</v>
          </cell>
        </row>
        <row r="295">
          <cell r="G295" t="str">
            <v>71.07.06</v>
          </cell>
          <cell r="H295" t="str">
            <v>Beneficio por Jubilación</v>
          </cell>
        </row>
        <row r="296">
          <cell r="G296" t="str">
            <v>71.07.07</v>
          </cell>
          <cell r="H296" t="str">
            <v>Compensación por Vacaciones no Gozadas por Cesación de Funciones</v>
          </cell>
        </row>
        <row r="297">
          <cell r="G297" t="str">
            <v>71.07.08</v>
          </cell>
          <cell r="H297" t="str">
            <v>Por Accidente de Trabajo o Enfermedad</v>
          </cell>
        </row>
        <row r="298">
          <cell r="G298" t="str">
            <v>71.07.09</v>
          </cell>
          <cell r="H298" t="str">
            <v>Por Renuncia Voluntaria</v>
          </cell>
        </row>
        <row r="299">
          <cell r="G299" t="str">
            <v>71.07.10</v>
          </cell>
          <cell r="H299" t="str">
            <v>Por Compra de Renuncia</v>
          </cell>
        </row>
        <row r="300">
          <cell r="G300" t="str">
            <v>71.07.11</v>
          </cell>
          <cell r="H300" t="str">
            <v>Indemnizaciones Laborales</v>
          </cell>
        </row>
        <row r="301">
          <cell r="G301" t="str">
            <v>73.01.01</v>
          </cell>
          <cell r="H301" t="str">
            <v>Agua Potable</v>
          </cell>
        </row>
        <row r="302">
          <cell r="G302" t="str">
            <v>73.01.02</v>
          </cell>
          <cell r="H302" t="str">
            <v>Agua de Riego</v>
          </cell>
        </row>
        <row r="303">
          <cell r="G303" t="str">
            <v>73.01.04</v>
          </cell>
          <cell r="H303" t="str">
            <v>Energía Eléctrica</v>
          </cell>
        </row>
        <row r="304">
          <cell r="G304" t="str">
            <v>73.01.05</v>
          </cell>
          <cell r="H304" t="str">
            <v>Telecomunicaciones</v>
          </cell>
        </row>
        <row r="305">
          <cell r="G305" t="str">
            <v>73.01.06</v>
          </cell>
          <cell r="H305" t="str">
            <v>Servicio de Correo</v>
          </cell>
        </row>
        <row r="306">
          <cell r="G306" t="str">
            <v>73.02.01</v>
          </cell>
          <cell r="H306" t="str">
            <v>Transporte de Personal</v>
          </cell>
        </row>
        <row r="307">
          <cell r="G307" t="str">
            <v>73.02.02</v>
          </cell>
          <cell r="H307" t="str">
            <v>Fletes y Maniobras</v>
          </cell>
        </row>
        <row r="308">
          <cell r="G308" t="str">
            <v>73.02.03</v>
          </cell>
          <cell r="H308" t="str">
            <v>Almacenamiento, Embalaje, Desembalaje, Envase, Desenvase y Recarga de Extintores</v>
          </cell>
        </row>
        <row r="309">
          <cell r="G309" t="str">
            <v>73.02.04</v>
          </cell>
          <cell r="H309" t="str">
            <v>Edición,    Impresión,    Reproducción,    Publicaciones,    Suscripciones,    Fotocopiado,    Traducción,    Empastado,
Enmarcación, Serigrafía, Fotografía, Carnetización, Filmación e Imágenes Satelitales.</v>
          </cell>
        </row>
        <row r="310">
          <cell r="G310" t="str">
            <v>73.02.05</v>
          </cell>
          <cell r="H310" t="str">
            <v>Espectáculos Culturales y Sociales</v>
          </cell>
        </row>
        <row r="311">
          <cell r="G311" t="str">
            <v>73.02.07</v>
          </cell>
          <cell r="H311" t="str">
            <v>Difusión, Información y Publicidad</v>
          </cell>
        </row>
        <row r="312">
          <cell r="G312" t="str">
            <v>73.02.08</v>
          </cell>
          <cell r="H312" t="str">
            <v>Servicio de Seguridad y Vigilancia</v>
          </cell>
        </row>
        <row r="313">
          <cell r="G313" t="str">
            <v>73.02.09</v>
          </cell>
          <cell r="H313" t="str">
            <v>Servicios de Aseo, Lavado de Vestimenta de Trabajo, Fumigación, Desinfección,  Limpieza de Instalaciones, manejo
de desechos contaminados, recuperación y clasificación de materiales reciclables.</v>
          </cell>
        </row>
        <row r="314">
          <cell r="G314" t="str">
            <v>73.02.10</v>
          </cell>
          <cell r="H314" t="str">
            <v>Servicio de Guardería</v>
          </cell>
        </row>
        <row r="315">
          <cell r="G315" t="str">
            <v>73.02.16</v>
          </cell>
          <cell r="H315" t="str">
            <v>Servicios de Voluntariado</v>
          </cell>
        </row>
        <row r="316">
          <cell r="G316" t="str">
            <v>73.02.20</v>
          </cell>
          <cell r="H316" t="str">
            <v>Servicios para Actividades Agropecuarias, Pesca y Caza</v>
          </cell>
        </row>
        <row r="317">
          <cell r="G317" t="str">
            <v>73.02.21</v>
          </cell>
          <cell r="H317" t="str">
            <v>Servicios Personales Eventuales sin Relación de Dependencia</v>
          </cell>
        </row>
        <row r="318">
          <cell r="G318" t="str">
            <v>73.02.22</v>
          </cell>
          <cell r="H318" t="str">
            <v>Servicios y Derechos en Producción y Programación de Radio y Televisión</v>
          </cell>
        </row>
        <row r="319">
          <cell r="G319" t="str">
            <v>73.02.24</v>
          </cell>
          <cell r="H319" t="str">
            <v>Servicio de Implementación de Bancos de Información</v>
          </cell>
        </row>
        <row r="320">
          <cell r="G320" t="str">
            <v>73.02.25</v>
          </cell>
          <cell r="H320" t="str">
            <v>Servicio de Incineración de Documentos Públicos, Sustancias Estupefacientes y Psicotrópicas, Bienes Defectuosos
o Caducados, Productos Agropecuarios Decomisados, Desechos de Laboratorio y Otros</v>
          </cell>
        </row>
        <row r="321">
          <cell r="G321" t="str">
            <v>73.02.26</v>
          </cell>
          <cell r="H321" t="str">
            <v>Servicios Médicos Hospitalarios y Complementarios</v>
          </cell>
        </row>
        <row r="322">
          <cell r="G322" t="str">
            <v>73.02.28</v>
          </cell>
          <cell r="H322" t="str">
            <v>Servicios de Provisión de Dispositivos Electrónicos y Certificación para Registro de Firmas Digitales</v>
          </cell>
        </row>
        <row r="323">
          <cell r="G323" t="str">
            <v>73.02.30</v>
          </cell>
          <cell r="H323" t="str">
            <v>Digitalización de Información y Datos Públicos</v>
          </cell>
        </row>
        <row r="324">
          <cell r="G324" t="str">
            <v>73.02.32</v>
          </cell>
          <cell r="H324" t="str">
            <v>Barrido Predial para la Modernización del Sistema de Información</v>
          </cell>
        </row>
        <row r="325">
          <cell r="G325" t="str">
            <v>73.02.33</v>
          </cell>
          <cell r="H325" t="str">
            <v>Servicios en Actividades Mineras e Hidrocarburíferas</v>
          </cell>
        </row>
        <row r="326">
          <cell r="G326" t="str">
            <v>73.02.35</v>
          </cell>
          <cell r="H326" t="str">
            <v>Servicio de Alimentación</v>
          </cell>
        </row>
        <row r="327">
          <cell r="G327" t="str">
            <v>73.02.36</v>
          </cell>
          <cell r="H327" t="str">
            <v>Servicios en Plantaciones Forestales</v>
          </cell>
        </row>
        <row r="328">
          <cell r="G328" t="str">
            <v>73.02.37</v>
          </cell>
          <cell r="H328" t="str">
            <v>Remediación, Restauración y Descontaminación de Cuerpos de Agua</v>
          </cell>
        </row>
        <row r="329">
          <cell r="G329" t="str">
            <v>73.02.39</v>
          </cell>
          <cell r="H329" t="str">
            <v>Membrecías</v>
          </cell>
        </row>
        <row r="330">
          <cell r="G330" t="str">
            <v>73.02.41</v>
          </cell>
          <cell r="H330" t="str">
            <v>Servicio de Monitoreo de la Información en Televisión, Radio, Prensa, Medios On-Line y Otros</v>
          </cell>
        </row>
        <row r="331">
          <cell r="G331" t="str">
            <v>73.02.42</v>
          </cell>
          <cell r="H331" t="str">
            <v>Servicios de Almacenamiento, Control, Custodia, Dispensación de Medicamentos, Materiales e Insumos Médicos y
Otros</v>
          </cell>
        </row>
        <row r="332">
          <cell r="G332" t="str">
            <v>73.02.43</v>
          </cell>
          <cell r="H332" t="str">
            <v>Garantía Extendida de Bienes</v>
          </cell>
        </row>
        <row r="333">
          <cell r="G333" t="str">
            <v>73.02.45</v>
          </cell>
          <cell r="H333" t="str">
            <v>Servicios relacionados a la exhumación e inhumación de cadáveres</v>
          </cell>
        </row>
        <row r="334">
          <cell r="G334" t="str">
            <v>73.02.48</v>
          </cell>
          <cell r="H334" t="str">
            <v>Eventos Oficiales</v>
          </cell>
        </row>
        <row r="335">
          <cell r="G335" t="str">
            <v>73.02.49</v>
          </cell>
          <cell r="H335" t="str">
            <v>Eventos Públicos Promocionales</v>
          </cell>
        </row>
        <row r="336">
          <cell r="G336" t="str">
            <v>73.02.53</v>
          </cell>
          <cell r="H336" t="str">
            <v>Servicios Generales para Subastas, Arriendos y Remates</v>
          </cell>
        </row>
        <row r="337">
          <cell r="G337" t="str">
            <v>73.03.01</v>
          </cell>
          <cell r="H337" t="str">
            <v>Pasajes al Interior</v>
          </cell>
        </row>
        <row r="338">
          <cell r="G338" t="str">
            <v>73.03.02</v>
          </cell>
          <cell r="H338" t="str">
            <v>Pasajes al Exterior</v>
          </cell>
        </row>
        <row r="339">
          <cell r="G339" t="str">
            <v>73.03.03</v>
          </cell>
          <cell r="H339" t="str">
            <v>Viáticos y Subsistencias en el Interior</v>
          </cell>
        </row>
        <row r="340">
          <cell r="G340" t="str">
            <v>73.03.04</v>
          </cell>
          <cell r="H340" t="str">
            <v>Viáticos y Subsistencias en el Exterior</v>
          </cell>
        </row>
        <row r="341">
          <cell r="G341" t="str">
            <v>73.03.06</v>
          </cell>
          <cell r="H341" t="str">
            <v>Viáticos por Gastos de Residencia</v>
          </cell>
        </row>
        <row r="342">
          <cell r="G342" t="str">
            <v>73.03.07</v>
          </cell>
          <cell r="H342" t="str">
            <v>Atención a Delegados Extranjeros y Nacionales, Deportistas, Entrenadores y Cuerpo Técnico que Representen al País</v>
          </cell>
        </row>
        <row r="343">
          <cell r="G343" t="str">
            <v>73.03.08</v>
          </cell>
          <cell r="H343" t="str">
            <v>Recargos por cambios en pasajes al interior y al exterior del país</v>
          </cell>
        </row>
        <row r="344">
          <cell r="G344" t="str">
            <v>73.04.01</v>
          </cell>
          <cell r="H344" t="str">
            <v>Terrenos (Mantenimiento)</v>
          </cell>
        </row>
        <row r="345">
          <cell r="G345" t="str">
            <v>73.04.02</v>
          </cell>
          <cell r="H345" t="str">
            <v>Edificios, Locales, Residencias y Cableado Estructurado (Mantenimiento, Reparación e Instalación)</v>
          </cell>
        </row>
        <row r="346">
          <cell r="G346" t="str">
            <v>73.04.03</v>
          </cell>
          <cell r="H346" t="str">
            <v>Mobiliarios (Instalación, Mantenimiento y Reparación)</v>
          </cell>
        </row>
        <row r="347">
          <cell r="G347" t="str">
            <v>73.04.04</v>
          </cell>
          <cell r="H347" t="str">
            <v>Maquinarias y Equipos (Instalación, Mantenimiento y Reparación)</v>
          </cell>
        </row>
        <row r="348">
          <cell r="G348" t="str">
            <v>73.04.05</v>
          </cell>
          <cell r="H348" t="str">
            <v>Vehículos (Servicio para Mantenimiento y Reparación)</v>
          </cell>
        </row>
        <row r="349">
          <cell r="G349" t="str">
            <v>73.04.06</v>
          </cell>
          <cell r="H349" t="str">
            <v>Herramientas (Mantenimiento y Reparación)</v>
          </cell>
        </row>
        <row r="350">
          <cell r="G350" t="str">
            <v>73.04.15</v>
          </cell>
          <cell r="H350" t="str">
            <v>Bienes Biológicos</v>
          </cell>
        </row>
        <row r="351">
          <cell r="G351" t="str">
            <v>73.04.17</v>
          </cell>
          <cell r="H351" t="str">
            <v>Infraestructura</v>
          </cell>
        </row>
        <row r="352">
          <cell r="G352" t="str">
            <v>73.04.18</v>
          </cell>
          <cell r="H352" t="str">
            <v>Mantenimiento de Áreas Verdes y Arreglo de Vías Internas</v>
          </cell>
        </row>
        <row r="353">
          <cell r="G353" t="str">
            <v>73.04.19</v>
          </cell>
          <cell r="H353" t="str">
            <v>Instalación, Mantenimiento y Reparación de Bienes Deportivos</v>
          </cell>
        </row>
        <row r="354">
          <cell r="G354" t="str">
            <v>73.04.25</v>
          </cell>
          <cell r="H354" t="str">
            <v>Instalación, Readecuación, Montaje de Exposiciones, Mantenimiento y Reparación de Espacios y Bienes Culturales</v>
          </cell>
        </row>
        <row r="355">
          <cell r="G355" t="str">
            <v>73.04.26</v>
          </cell>
          <cell r="H355" t="str">
            <v>Demoliciones de Edificios, Locales, Residencias y Otros</v>
          </cell>
        </row>
        <row r="356">
          <cell r="G356" t="str">
            <v>73.05.01</v>
          </cell>
          <cell r="H356" t="str">
            <v>Terrenos (Arrendamiento)</v>
          </cell>
        </row>
        <row r="357">
          <cell r="G357" t="str">
            <v>73.05.02</v>
          </cell>
          <cell r="H357" t="str">
            <v>Edificios, Locales, Residencias, Parqueaderos, Casilleros Judiciales y Bancarios (Arrendamiento)</v>
          </cell>
        </row>
        <row r="358">
          <cell r="G358" t="str">
            <v>73.05.03</v>
          </cell>
          <cell r="H358" t="str">
            <v>Mobiliario (Arrendamiento)</v>
          </cell>
        </row>
        <row r="359">
          <cell r="G359" t="str">
            <v>73.05.04</v>
          </cell>
          <cell r="H359" t="str">
            <v>Maquinarias y Equipos (Arrendamiento)</v>
          </cell>
        </row>
        <row r="360">
          <cell r="G360" t="str">
            <v>73.05.05</v>
          </cell>
          <cell r="H360" t="str">
            <v>Vehículos (Arrendamiento)</v>
          </cell>
        </row>
        <row r="361">
          <cell r="G361" t="str">
            <v>73.05.06</v>
          </cell>
          <cell r="H361" t="str">
            <v>Herramientas (Arrendamiento)</v>
          </cell>
        </row>
        <row r="362">
          <cell r="G362" t="str">
            <v>73.05.15</v>
          </cell>
          <cell r="H362" t="str">
            <v>Bienes Bilógicos (Alquiler)</v>
          </cell>
        </row>
        <row r="363">
          <cell r="G363" t="str">
            <v>73.06.01</v>
          </cell>
          <cell r="H363" t="str">
            <v>Consultoría, Asesoría e Investigación Especializada</v>
          </cell>
        </row>
        <row r="364">
          <cell r="G364" t="str">
            <v>73.06.02</v>
          </cell>
          <cell r="H364" t="str">
            <v>Servicio de Auditoría</v>
          </cell>
        </row>
        <row r="365">
          <cell r="G365" t="str">
            <v>73.06.04</v>
          </cell>
          <cell r="H365" t="str">
            <v>Fiscalización e Inspecciones Técnicas</v>
          </cell>
        </row>
        <row r="366">
          <cell r="G366" t="str">
            <v>73.06.05</v>
          </cell>
          <cell r="H366" t="str">
            <v>Estudio y Diseño de Proyectos</v>
          </cell>
        </row>
        <row r="367">
          <cell r="G367" t="str">
            <v>73.06.06</v>
          </cell>
          <cell r="H367" t="str">
            <v>Honorarios por Contratos Civiles de Servicios</v>
          </cell>
        </row>
        <row r="368">
          <cell r="G368" t="str">
            <v>73.06.07</v>
          </cell>
          <cell r="H368" t="str">
            <v>Servicios Técnicos Especializados</v>
          </cell>
        </row>
        <row r="369">
          <cell r="G369" t="str">
            <v>73.06.08</v>
          </cell>
          <cell r="H369" t="str">
            <v>Registro, Inscripción y Otros egresos previos a la aceptación para una Capacitación en el Exterior</v>
          </cell>
        </row>
        <row r="370">
          <cell r="G370" t="str">
            <v>73.06.09</v>
          </cell>
          <cell r="H370" t="str">
            <v>Investigaciones Profesionales y Análisis de Laboratorio</v>
          </cell>
        </row>
        <row r="371">
          <cell r="G371" t="str">
            <v>73.06.10</v>
          </cell>
          <cell r="H371" t="str">
            <v>Servicios de Cartografía</v>
          </cell>
        </row>
        <row r="372">
          <cell r="G372" t="str">
            <v>73.06.12</v>
          </cell>
          <cell r="H372" t="str">
            <v>Capacitación a Servidores Públicos</v>
          </cell>
        </row>
        <row r="373">
          <cell r="G373" t="str">
            <v>73.06.13</v>
          </cell>
          <cell r="H373" t="str">
            <v>Capacitación para la Ciudadanía en General</v>
          </cell>
        </row>
        <row r="374">
          <cell r="G374" t="str">
            <v>73.07.01</v>
          </cell>
          <cell r="H374" t="str">
            <v>Desarrollo, Actualización, Asistencia Técnica y Soporte de Sistemas Informáticos</v>
          </cell>
        </row>
        <row r="375">
          <cell r="G375" t="str">
            <v>73.07.02</v>
          </cell>
          <cell r="H375" t="str">
            <v>Arrendamiento y Licencias de Uso de Paquetes Informáticos</v>
          </cell>
        </row>
        <row r="376">
          <cell r="G376" t="str">
            <v>73.07.03</v>
          </cell>
          <cell r="H376" t="str">
            <v>Arrendamiento de Equipos Informáticos</v>
          </cell>
        </row>
        <row r="377">
          <cell r="G377" t="str">
            <v>73.07.04</v>
          </cell>
          <cell r="H377" t="str">
            <v>Mantenimiento y Reparación de Equipos y Sistemas Informáticos</v>
          </cell>
        </row>
        <row r="378">
          <cell r="G378" t="str">
            <v>73.08.01</v>
          </cell>
          <cell r="H378" t="str">
            <v>Alimentos y Bebidas</v>
          </cell>
        </row>
        <row r="379">
          <cell r="G379" t="str">
            <v>73.08.02</v>
          </cell>
          <cell r="H379" t="str">
            <v>Vestuario,  Lencería,  Prendas  de  Protección  y Accesorios  para  uniformes  del  personal  de  Protección,  Vigilancia  y
Seguridad.</v>
          </cell>
        </row>
        <row r="380">
          <cell r="G380" t="str">
            <v>73.08.03</v>
          </cell>
          <cell r="H380" t="str">
            <v xml:space="preserve"> Lubricantes</v>
          </cell>
        </row>
        <row r="381">
          <cell r="G381" t="str">
            <v>73.08.04</v>
          </cell>
          <cell r="H381" t="str">
            <v>Materiales de Oficina</v>
          </cell>
        </row>
        <row r="382">
          <cell r="G382" t="str">
            <v>73.08.05</v>
          </cell>
          <cell r="H382" t="str">
            <v>Materiales de Aseo</v>
          </cell>
        </row>
        <row r="383">
          <cell r="G383" t="str">
            <v>73.08.07</v>
          </cell>
          <cell r="H383" t="str">
            <v>Materiales de Impresión, Fotografía, Reproducción y Publicaciones</v>
          </cell>
        </row>
        <row r="384">
          <cell r="G384" t="str">
            <v>73.08.08</v>
          </cell>
          <cell r="H384" t="str">
            <v>Instrumental Médico Quirúrgico</v>
          </cell>
        </row>
        <row r="385">
          <cell r="G385" t="str">
            <v>73.08.09</v>
          </cell>
          <cell r="H385" t="str">
            <v>Medicamentos</v>
          </cell>
        </row>
        <row r="386">
          <cell r="G386" t="str">
            <v>73.08.10</v>
          </cell>
          <cell r="H386" t="str">
            <v>Dispositivos Médicos para Laboratorio Clínico y de Patología</v>
          </cell>
        </row>
        <row r="387">
          <cell r="G387" t="str">
            <v>73.08.11</v>
          </cell>
          <cell r="H387" t="str">
            <v>Insumos,   Materiales   y   Suministros   para   Construcción,   Electricidad,   Plomería,   Carpintería,   Señalización   Vial,
Navegación, Contra Incendios y Placas</v>
          </cell>
        </row>
        <row r="388">
          <cell r="G388" t="str">
            <v>73.08.12</v>
          </cell>
          <cell r="H388" t="str">
            <v>Materiales Didácticos</v>
          </cell>
        </row>
        <row r="389">
          <cell r="G389" t="str">
            <v>73.08.13</v>
          </cell>
          <cell r="H389" t="str">
            <v>Repuestos y Accesorios</v>
          </cell>
        </row>
        <row r="390">
          <cell r="G390" t="str">
            <v>73.08.14</v>
          </cell>
          <cell r="H390" t="str">
            <v>Suministros para Actividades Agropecuarias, Pesca y Caza</v>
          </cell>
        </row>
        <row r="391">
          <cell r="G391" t="str">
            <v>73.08.17</v>
          </cell>
          <cell r="H391" t="str">
            <v>Productos Agrícolas</v>
          </cell>
        </row>
        <row r="392">
          <cell r="G392" t="str">
            <v>73.08.19</v>
          </cell>
          <cell r="H392" t="str">
            <v>Accesorios e Insumos Químicos y Orgánicos</v>
          </cell>
        </row>
        <row r="393">
          <cell r="G393" t="str">
            <v>73.08.20</v>
          </cell>
          <cell r="H393" t="str">
            <v>Menaje y Accesorios Descartables</v>
          </cell>
        </row>
        <row r="394">
          <cell r="G394" t="str">
            <v>73.08.21</v>
          </cell>
          <cell r="H394" t="str">
            <v>Egresos para Situaciones de Emergencia</v>
          </cell>
        </row>
        <row r="395">
          <cell r="G395" t="str">
            <v>73.08.23</v>
          </cell>
          <cell r="H395" t="str">
            <v>Egresos para Sanidad Agropecuaria</v>
          </cell>
        </row>
        <row r="396">
          <cell r="G396" t="str">
            <v>73.08.24</v>
          </cell>
          <cell r="H396" t="str">
            <v>Insumos, Bienes y Materiales para la Producción de Programas de Radio y Televisión, Eventos Culturales, Artísticos
y Entretenimiento en General</v>
          </cell>
        </row>
        <row r="397">
          <cell r="G397" t="str">
            <v>73.08.25</v>
          </cell>
          <cell r="H397" t="str">
            <v>Ayudas Técnicas para Compensar Discapacidades</v>
          </cell>
        </row>
        <row r="398">
          <cell r="G398" t="str">
            <v>73.08.26</v>
          </cell>
          <cell r="H398" t="str">
            <v>Dispositivos Médicos de Uso General</v>
          </cell>
        </row>
        <row r="399">
          <cell r="G399" t="str">
            <v>73.08.27</v>
          </cell>
          <cell r="H399" t="str">
            <v>Uniformes Deportivos</v>
          </cell>
        </row>
        <row r="400">
          <cell r="G400" t="str">
            <v>73.08.29</v>
          </cell>
          <cell r="H400" t="str">
            <v>Insumos, Materiales, Suministros y Bienes para Investigación</v>
          </cell>
        </row>
        <row r="401">
          <cell r="G401" t="str">
            <v>73.08.32</v>
          </cell>
          <cell r="H401" t="str">
            <v>Dispositivos Médicos para Odontología</v>
          </cell>
        </row>
        <row r="402">
          <cell r="G402" t="str">
            <v>73.08.33</v>
          </cell>
          <cell r="H402" t="str">
            <v>Dispositivos Médicos para Imagen</v>
          </cell>
        </row>
        <row r="403">
          <cell r="G403" t="str">
            <v>73.08.34</v>
          </cell>
          <cell r="H403" t="str">
            <v>Prótesis, Endoprótesis e Implantes Corporales</v>
          </cell>
        </row>
        <row r="404">
          <cell r="G404" t="str">
            <v>73.08.36</v>
          </cell>
          <cell r="H404" t="str">
            <v>Muestras de Productos para Ferias, Exposiciones y Negociaciones Nacionales e Internacionales</v>
          </cell>
        </row>
        <row r="405">
          <cell r="G405" t="str">
            <v>73.08.45</v>
          </cell>
          <cell r="H405" t="str">
            <v>Productos Homeopáticos</v>
          </cell>
        </row>
        <row r="406">
          <cell r="G406" t="str">
            <v>73.08.46</v>
          </cell>
          <cell r="H406" t="str">
            <v>Insumos para Medicina Alternativa</v>
          </cell>
        </row>
        <row r="407">
          <cell r="G407" t="str">
            <v>73.10.02</v>
          </cell>
          <cell r="H407" t="str">
            <v>Suministros para la defensa y seguridad pública</v>
          </cell>
        </row>
        <row r="408">
          <cell r="G408" t="str">
            <v>73.14.03</v>
          </cell>
          <cell r="H408" t="str">
            <v>Mobiliarios</v>
          </cell>
        </row>
        <row r="409">
          <cell r="G409" t="str">
            <v>73.14.04</v>
          </cell>
          <cell r="H409" t="str">
            <v>Maquinarias y Equipos</v>
          </cell>
        </row>
        <row r="410">
          <cell r="G410" t="str">
            <v>73.14.06</v>
          </cell>
          <cell r="H410" t="str">
            <v>Herramientas y equipos menores</v>
          </cell>
        </row>
        <row r="411">
          <cell r="G411" t="str">
            <v>73.14.07</v>
          </cell>
          <cell r="H411" t="str">
            <v>Equipos, Sistemas y Paquetes Informáticos</v>
          </cell>
        </row>
        <row r="412">
          <cell r="G412" t="str">
            <v>73.14.08</v>
          </cell>
          <cell r="H412" t="str">
            <v>Bienes Artísticos, Culturales, Bienes Deportivos y Símbolos Patrios</v>
          </cell>
        </row>
        <row r="413">
          <cell r="G413" t="str">
            <v>73.14.09</v>
          </cell>
          <cell r="H413" t="str">
            <v>Libros y Colecciones</v>
          </cell>
        </row>
        <row r="414">
          <cell r="G414" t="str">
            <v>73.14.11</v>
          </cell>
          <cell r="H414" t="str">
            <v>Partes y Repuestos</v>
          </cell>
        </row>
        <row r="415">
          <cell r="G415" t="str">
            <v>73.15.12</v>
          </cell>
          <cell r="H415" t="str">
            <v>Semovientes</v>
          </cell>
        </row>
        <row r="416">
          <cell r="G416" t="str">
            <v>73.15.14</v>
          </cell>
          <cell r="H416" t="str">
            <v>Acuáticos</v>
          </cell>
        </row>
        <row r="417">
          <cell r="G417" t="str">
            <v>73.15.15</v>
          </cell>
          <cell r="H417" t="str">
            <v>Plantas</v>
          </cell>
        </row>
        <row r="418">
          <cell r="G418" t="str">
            <v>73.16.01</v>
          </cell>
          <cell r="H418" t="str">
            <v>Fondos de Reposición Cajas Chicas en Proyectos y Programas de Inversión</v>
          </cell>
        </row>
        <row r="419">
          <cell r="G419" t="str">
            <v>73.16.02</v>
          </cell>
          <cell r="H419" t="str">
            <v>Fondos Rotativos en Proyectos y Programas de Inversión</v>
          </cell>
        </row>
        <row r="420">
          <cell r="G420" t="str">
            <v>75.01.05</v>
          </cell>
          <cell r="H420" t="str">
            <v>Obras publicas de transporte y vías</v>
          </cell>
        </row>
        <row r="421">
          <cell r="G421" t="str">
            <v>75.01.99</v>
          </cell>
          <cell r="H421" t="str">
            <v>Obras de infraestructura</v>
          </cell>
        </row>
        <row r="422">
          <cell r="G422" t="str">
            <v>78.01.01</v>
          </cell>
          <cell r="H422" t="str">
            <v>A Entidades del Presupuesto General del Estado</v>
          </cell>
        </row>
        <row r="423">
          <cell r="G423" t="str">
            <v>78.01.02</v>
          </cell>
          <cell r="H423" t="str">
            <v>A Entidades Descentralizadas y Autónomas (Transferencias para Inversión)</v>
          </cell>
        </row>
        <row r="424">
          <cell r="G424" t="str">
            <v>78.01.03</v>
          </cell>
          <cell r="H424" t="str">
            <v>A Empresas Públicas</v>
          </cell>
        </row>
        <row r="425">
          <cell r="G425" t="str">
            <v>78.01.04</v>
          </cell>
          <cell r="H425" t="str">
            <v>A Gobiernos Autónomos Descentralizados</v>
          </cell>
        </row>
        <row r="426">
          <cell r="G426" t="str">
            <v>78.01.06</v>
          </cell>
          <cell r="H426" t="str">
            <v>A Entidades Financieras Públicas</v>
          </cell>
        </row>
        <row r="427">
          <cell r="G427" t="str">
            <v>78.01.08</v>
          </cell>
          <cell r="H427" t="str">
            <v>A Cuentas o Fondos Especiales</v>
          </cell>
        </row>
        <row r="428">
          <cell r="G428" t="str">
            <v>78.02.03</v>
          </cell>
          <cell r="H428" t="str">
            <v>Transferencias o Donaciones al  Sector Privado Financiero</v>
          </cell>
        </row>
        <row r="429">
          <cell r="G429" t="str">
            <v>78.02.04</v>
          </cell>
          <cell r="H429" t="str">
            <v>Transferencias o Donaciones al Sector Privado no Financiero</v>
          </cell>
        </row>
        <row r="430">
          <cell r="G430" t="str">
            <v>78.02.06</v>
          </cell>
          <cell r="H430" t="str">
            <v>Becas</v>
          </cell>
        </row>
        <row r="431">
          <cell r="G431" t="str">
            <v>78.02.08</v>
          </cell>
          <cell r="H431" t="str">
            <v>Bono de la Vivienda</v>
          </cell>
        </row>
        <row r="432">
          <cell r="G432" t="str">
            <v>78.02.09</v>
          </cell>
          <cell r="H432" t="str">
            <v>A Jubilados Patronales</v>
          </cell>
        </row>
        <row r="433">
          <cell r="G433" t="str">
            <v>78.02.10</v>
          </cell>
          <cell r="H433" t="str">
            <v>Transferencias al Sector Privado no Financiero para sustitución del gas licuado de petróleo</v>
          </cell>
        </row>
        <row r="434">
          <cell r="G434" t="str">
            <v>78.03.01</v>
          </cell>
          <cell r="H434" t="str">
            <v>Al  Exterior</v>
          </cell>
        </row>
        <row r="435">
          <cell r="G435" t="str">
            <v>78.03.02</v>
          </cell>
          <cell r="H435" t="str">
            <v>A Organismos Externos Partícipes del Fondo Ecuador – Venezuela para el Desarrollo</v>
          </cell>
        </row>
        <row r="436">
          <cell r="G436" t="str">
            <v>78.03.04</v>
          </cell>
          <cell r="H436" t="str">
            <v>Transferencias o Donaciones de Inversión al Sector Privado no Financiero</v>
          </cell>
        </row>
        <row r="437">
          <cell r="G437" t="str">
            <v>78.05.06</v>
          </cell>
          <cell r="H437" t="str">
            <v>Bono de Desarrollo Humano</v>
          </cell>
        </row>
        <row r="438">
          <cell r="G438" t="str">
            <v>78.05.09</v>
          </cell>
          <cell r="H438" t="str">
            <v>Bono de Desnutrición Cero</v>
          </cell>
        </row>
        <row r="439">
          <cell r="G439" t="str">
            <v>78.05.10</v>
          </cell>
          <cell r="H439" t="str">
            <v>Pensión de Adultos Mayores</v>
          </cell>
        </row>
        <row r="440">
          <cell r="G440" t="str">
            <v>78.05.11</v>
          </cell>
          <cell r="H440" t="str">
            <v>Pensión para Personas con Capacidades Especiales</v>
          </cell>
        </row>
        <row r="441">
          <cell r="G441" t="str">
            <v>78.05.14</v>
          </cell>
          <cell r="H441" t="str">
            <v>Bono Joaquín Gallegos Lara</v>
          </cell>
        </row>
        <row r="442">
          <cell r="G442" t="str">
            <v>78.05.15</v>
          </cell>
          <cell r="H442" t="str">
            <v>Bono de Adherencia a la Tuberculosis</v>
          </cell>
        </row>
        <row r="443">
          <cell r="G443" t="str">
            <v>78.05.16</v>
          </cell>
          <cell r="H443" t="str">
            <v>Incentivo Económico para Actividades Agropecuarias, Caza y Pesca</v>
          </cell>
        </row>
        <row r="444">
          <cell r="G444" t="str">
            <v>78.05.18</v>
          </cell>
          <cell r="H444" t="str">
            <v>Bono por Emergencia Sanitaria</v>
          </cell>
        </row>
        <row r="445">
          <cell r="G445" t="str">
            <v>78.05.19</v>
          </cell>
          <cell r="H445" t="str">
            <v>Aporte Económico del Empleo Trabajadores</v>
          </cell>
        </row>
        <row r="446">
          <cell r="G446" t="str">
            <v>78.05.20</v>
          </cell>
          <cell r="H446" t="str">
            <v>Aporte Económico del Empleo Ciudadanos</v>
          </cell>
        </row>
        <row r="447">
          <cell r="G447" t="str">
            <v>78.05.21</v>
          </cell>
          <cell r="H447" t="str">
            <v>Bono para Niños, Niñas y Adolescentes en Situación de Orfandad por Femicidio en inversión</v>
          </cell>
        </row>
        <row r="448">
          <cell r="G448" t="str">
            <v>78.06.42</v>
          </cell>
          <cell r="H448" t="str">
            <v>A Gobiernos Autónomos Descentralizados Provinciales y Régimen Especial de Galápagos por el Ejercicio de Nuevas
Competencias</v>
          </cell>
        </row>
        <row r="449">
          <cell r="G449" t="str">
            <v>78.12.02</v>
          </cell>
          <cell r="H449" t="str">
            <v>Convenio de Cooperación Técnica Internacional</v>
          </cell>
        </row>
        <row r="450">
          <cell r="G450" t="str">
            <v>84.01.03</v>
          </cell>
          <cell r="H450" t="str">
            <v>Mobiliarios</v>
          </cell>
        </row>
        <row r="451">
          <cell r="G451" t="str">
            <v>84.01.04</v>
          </cell>
          <cell r="H451" t="str">
            <v>Maquinarias y Equipos</v>
          </cell>
        </row>
        <row r="452">
          <cell r="G452" t="str">
            <v>84.01.05</v>
          </cell>
          <cell r="H452" t="str">
            <v>Vehículos</v>
          </cell>
        </row>
        <row r="453">
          <cell r="G453" t="str">
            <v>84.01.06</v>
          </cell>
          <cell r="H453" t="str">
            <v>Herramientas</v>
          </cell>
        </row>
        <row r="454">
          <cell r="G454" t="str">
            <v>84.01.07</v>
          </cell>
          <cell r="H454" t="str">
            <v>Equipos, Sistemas y Paquetes Informáticos</v>
          </cell>
        </row>
        <row r="455">
          <cell r="G455" t="str">
            <v>84.01.08</v>
          </cell>
          <cell r="H455" t="str">
            <v>Bienes Artísticos y Culturales</v>
          </cell>
        </row>
        <row r="456">
          <cell r="G456" t="str">
            <v>84.01.09</v>
          </cell>
          <cell r="H456" t="str">
            <v>Libros y Colecciones</v>
          </cell>
        </row>
        <row r="457">
          <cell r="G457" t="str">
            <v>84.01.11</v>
          </cell>
          <cell r="H457" t="str">
            <v>Partes y Repuestos</v>
          </cell>
        </row>
        <row r="458">
          <cell r="G458" t="str">
            <v>84.01.12</v>
          </cell>
          <cell r="H458" t="str">
            <v>Bienes de Seguridad Nacional Estratégica</v>
          </cell>
        </row>
        <row r="459">
          <cell r="G459" t="str">
            <v>84.01.13</v>
          </cell>
          <cell r="H459" t="str">
            <v>Equipos Médicos</v>
          </cell>
        </row>
        <row r="460">
          <cell r="G460" t="str">
            <v>84.01.15</v>
          </cell>
          <cell r="H460" t="str">
            <v>Equipos Odontológicos</v>
          </cell>
        </row>
        <row r="461">
          <cell r="G461" t="str">
            <v>84.02.01</v>
          </cell>
          <cell r="H461" t="str">
            <v>Terrenos (Inmuebles)</v>
          </cell>
        </row>
        <row r="462">
          <cell r="G462" t="str">
            <v>84.02.02</v>
          </cell>
          <cell r="H462" t="str">
            <v>Edificios, Locales y Residencias (Inmuebles)</v>
          </cell>
        </row>
        <row r="463">
          <cell r="G463" t="str">
            <v>84.02.03</v>
          </cell>
          <cell r="H463" t="str">
            <v>Bienes Prefabricados (Inmuebles)</v>
          </cell>
        </row>
        <row r="464">
          <cell r="G464" t="str">
            <v>84.03.01</v>
          </cell>
          <cell r="H464" t="str">
            <v>Terrenos (Expropiación)</v>
          </cell>
        </row>
        <row r="465">
          <cell r="G465" t="str">
            <v>84.03.02</v>
          </cell>
          <cell r="H465" t="str">
            <v>Edificios, Locales y Residencias (Expropiación)</v>
          </cell>
        </row>
        <row r="466">
          <cell r="G466" t="str">
            <v>84.04.01</v>
          </cell>
          <cell r="H466" t="str">
            <v>Patentes, Derechos de Autor, Marcas Registradas y Derecho de Llave.</v>
          </cell>
        </row>
        <row r="467">
          <cell r="G467" t="str">
            <v>84.04.02</v>
          </cell>
          <cell r="H467" t="str">
            <v>Licencias Computacionales</v>
          </cell>
        </row>
        <row r="468">
          <cell r="G468" t="str">
            <v>84.04.03</v>
          </cell>
          <cell r="H468" t="str">
            <v>Sistemas de Información</v>
          </cell>
        </row>
        <row r="469">
          <cell r="G469" t="str">
            <v>84.04.04</v>
          </cell>
          <cell r="H469" t="str">
            <v>Páginas Web</v>
          </cell>
        </row>
        <row r="470">
          <cell r="G470" t="str">
            <v>84.05.12</v>
          </cell>
          <cell r="H470" t="str">
            <v>Semovientes</v>
          </cell>
        </row>
        <row r="471">
          <cell r="G471" t="str">
            <v>84.05.13</v>
          </cell>
          <cell r="H471" t="str">
            <v>Bosques</v>
          </cell>
        </row>
        <row r="472">
          <cell r="G472" t="str">
            <v>84.05.14</v>
          </cell>
          <cell r="H472" t="str">
            <v>Acuáticos</v>
          </cell>
        </row>
        <row r="473">
          <cell r="G473" t="str">
            <v>84.05.15</v>
          </cell>
          <cell r="H473" t="str">
            <v>Plantas</v>
          </cell>
        </row>
        <row r="474">
          <cell r="G474" t="str">
            <v>77.01.02</v>
          </cell>
          <cell r="H474" t="str">
            <v>Tasas generales</v>
          </cell>
        </row>
        <row r="475">
          <cell r="G475" t="str">
            <v>75.05.01</v>
          </cell>
          <cell r="H475" t="str">
            <v>Mantenimiento en Obras de Infraestructura</v>
          </cell>
        </row>
        <row r="476">
          <cell r="G476" t="str">
            <v>57.02.03</v>
          </cell>
          <cell r="H476" t="str">
            <v>Comisiones Bancarias</v>
          </cell>
        </row>
        <row r="477">
          <cell r="G477" t="str">
            <v>53.02.55</v>
          </cell>
          <cell r="H477" t="str">
            <v>Combustible</v>
          </cell>
        </row>
        <row r="478">
          <cell r="G478" t="str">
            <v>73.02.55</v>
          </cell>
          <cell r="H478" t="str">
            <v>Combustible</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J217"/>
  <sheetViews>
    <sheetView tabSelected="1" view="pageBreakPreview" topLeftCell="D28" zoomScale="30" zoomScaleNormal="70" zoomScaleSheetLayoutView="30" zoomScalePageLayoutView="25" workbookViewId="0">
      <pane ySplit="1" topLeftCell="A193" activePane="bottomLeft" state="frozen"/>
      <selection activeCell="U28" sqref="U28"/>
      <selection pane="bottomLeft" activeCell="BH28" sqref="D28:BH218"/>
    </sheetView>
  </sheetViews>
  <sheetFormatPr baseColWidth="10" defaultColWidth="11.5703125" defaultRowHeight="14.25" x14ac:dyDescent="0.25"/>
  <cols>
    <col min="1" max="1" width="2.42578125" style="7" hidden="1" customWidth="1"/>
    <col min="2" max="3" width="11.5703125" style="7" hidden="1" customWidth="1"/>
    <col min="4" max="4" width="19.5703125" style="2" customWidth="1"/>
    <col min="5" max="5" width="13.28515625" style="2" customWidth="1"/>
    <col min="6" max="9" width="11.5703125" style="2" customWidth="1"/>
    <col min="10" max="10" width="19" style="2" customWidth="1"/>
    <col min="11" max="11" width="23.28515625" style="2" customWidth="1"/>
    <col min="12" max="12" width="15.140625" style="2" customWidth="1"/>
    <col min="13" max="13" width="15.5703125" style="2" customWidth="1"/>
    <col min="14" max="14" width="11.5703125" style="2" customWidth="1"/>
    <col min="15" max="15" width="17.140625" style="2" bestFit="1" customWidth="1"/>
    <col min="16" max="16" width="13.7109375" style="2" customWidth="1"/>
    <col min="17" max="17" width="11.7109375" style="2" customWidth="1"/>
    <col min="18" max="18" width="11.5703125" style="2" customWidth="1"/>
    <col min="19" max="19" width="14.7109375" style="2" customWidth="1"/>
    <col min="20" max="20" width="11.5703125" style="2" customWidth="1"/>
    <col min="21" max="21" width="11.7109375" style="2" customWidth="1"/>
    <col min="22" max="22" width="11.5703125" style="6"/>
    <col min="23" max="23" width="19.85546875" style="2" customWidth="1"/>
    <col min="24" max="24" width="16" style="2" customWidth="1"/>
    <col min="25" max="25" width="14.7109375" style="2" customWidth="1"/>
    <col min="26" max="26" width="16.42578125" style="2" customWidth="1"/>
    <col min="27" max="27" width="14.7109375" style="2" customWidth="1"/>
    <col min="28" max="28" width="17.28515625" style="2" customWidth="1"/>
    <col min="29" max="29" width="12" style="2" hidden="1" customWidth="1"/>
    <col min="30" max="41" width="11.85546875" style="2" hidden="1" customWidth="1"/>
    <col min="42" max="42" width="12.5703125" style="2" hidden="1" customWidth="1"/>
    <col min="43" max="43" width="13.28515625" style="2" hidden="1" customWidth="1"/>
    <col min="44" max="45" width="12.5703125" style="2" hidden="1" customWidth="1"/>
    <col min="46" max="46" width="13" style="2" hidden="1" customWidth="1"/>
    <col min="47" max="47" width="12" style="2" hidden="1" customWidth="1"/>
    <col min="48" max="48" width="12.5703125" style="2" hidden="1" customWidth="1"/>
    <col min="49" max="49" width="12" style="2" hidden="1" customWidth="1"/>
    <col min="50" max="50" width="13" style="2" hidden="1" customWidth="1"/>
    <col min="51" max="51" width="15.5703125" style="2" hidden="1" customWidth="1"/>
    <col min="52" max="52" width="12" style="2" hidden="1" customWidth="1"/>
    <col min="53" max="53" width="12.5703125" style="2" hidden="1" customWidth="1"/>
    <col min="54" max="54" width="13.5703125" style="2" hidden="1" customWidth="1"/>
    <col min="55" max="55" width="14.28515625" style="2" hidden="1" customWidth="1"/>
    <col min="56" max="56" width="71.140625" style="2" customWidth="1"/>
    <col min="57" max="57" width="85.42578125" style="2" customWidth="1"/>
    <col min="58" max="16384" width="11.5703125" style="7"/>
  </cols>
  <sheetData>
    <row r="1" spans="4:56" x14ac:dyDescent="0.25">
      <c r="D1" s="123" t="s">
        <v>0</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row>
    <row r="2" spans="4:56" x14ac:dyDescent="0.25">
      <c r="I2" s="1"/>
      <c r="J2" s="1"/>
      <c r="K2" s="1"/>
      <c r="L2" s="1"/>
      <c r="M2" s="1"/>
      <c r="N2" s="1"/>
      <c r="O2" s="1"/>
      <c r="P2" s="1"/>
      <c r="Q2" s="1"/>
      <c r="R2" s="1"/>
      <c r="S2" s="1"/>
      <c r="T2" s="1"/>
      <c r="U2" s="1"/>
      <c r="V2" s="3"/>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4:56" ht="75" customHeight="1" x14ac:dyDescent="0.25">
      <c r="D3" s="124" t="s">
        <v>1</v>
      </c>
      <c r="E3" s="124"/>
      <c r="F3" s="124"/>
      <c r="G3" s="124"/>
      <c r="H3" s="124"/>
      <c r="I3" s="125" t="s">
        <v>2</v>
      </c>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4"/>
    </row>
    <row r="4" spans="4:56" ht="75" customHeight="1" x14ac:dyDescent="0.25">
      <c r="D4" s="124" t="s">
        <v>3</v>
      </c>
      <c r="E4" s="124"/>
      <c r="F4" s="124"/>
      <c r="G4" s="124"/>
      <c r="H4" s="124"/>
      <c r="I4" s="125" t="s">
        <v>4</v>
      </c>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4"/>
    </row>
    <row r="5" spans="4:56" ht="21.75" customHeight="1" x14ac:dyDescent="0.25">
      <c r="I5" s="5"/>
      <c r="J5" s="5"/>
    </row>
    <row r="6" spans="4:56" ht="21.75" customHeight="1" x14ac:dyDescent="0.25">
      <c r="I6" s="5"/>
      <c r="J6" s="5"/>
    </row>
    <row r="7" spans="4:56" ht="21.75" customHeight="1" x14ac:dyDescent="0.25">
      <c r="I7" s="5"/>
      <c r="J7" s="5"/>
    </row>
    <row r="8" spans="4:56" ht="21.75" customHeight="1" x14ac:dyDescent="0.25">
      <c r="I8" s="5"/>
      <c r="J8" s="5"/>
    </row>
    <row r="9" spans="4:56" ht="21.75" customHeight="1" x14ac:dyDescent="0.25">
      <c r="I9" s="5"/>
      <c r="J9" s="5"/>
    </row>
    <row r="10" spans="4:56" ht="21.75" customHeight="1" x14ac:dyDescent="0.25">
      <c r="I10" s="5"/>
      <c r="J10" s="5"/>
    </row>
    <row r="11" spans="4:56" ht="21.75" customHeight="1" x14ac:dyDescent="0.25">
      <c r="I11" s="5"/>
      <c r="J11" s="5"/>
    </row>
    <row r="12" spans="4:56" ht="21.75" customHeight="1" x14ac:dyDescent="0.25">
      <c r="I12" s="5"/>
      <c r="J12" s="5"/>
    </row>
    <row r="13" spans="4:56" ht="21.75" customHeight="1" x14ac:dyDescent="0.25">
      <c r="I13" s="5"/>
      <c r="J13" s="5"/>
    </row>
    <row r="14" spans="4:56" ht="21.75" customHeight="1" x14ac:dyDescent="0.25">
      <c r="I14" s="5"/>
      <c r="J14" s="5"/>
    </row>
    <row r="15" spans="4:56" ht="21.75" customHeight="1" x14ac:dyDescent="0.25">
      <c r="I15" s="5"/>
      <c r="J15" s="5"/>
    </row>
    <row r="16" spans="4:56" ht="21.75" customHeight="1" x14ac:dyDescent="0.25">
      <c r="I16" s="5"/>
      <c r="J16" s="5"/>
    </row>
    <row r="17" spans="4:57" ht="21.75" customHeight="1" x14ac:dyDescent="0.25">
      <c r="I17" s="5"/>
      <c r="J17" s="5"/>
    </row>
    <row r="18" spans="4:57" ht="21.75" customHeight="1" x14ac:dyDescent="0.25">
      <c r="I18" s="5"/>
      <c r="J18" s="5"/>
    </row>
    <row r="19" spans="4:57" ht="21.75" customHeight="1" x14ac:dyDescent="0.25">
      <c r="I19" s="5"/>
      <c r="J19" s="5"/>
    </row>
    <row r="20" spans="4:57" ht="21.75" customHeight="1" x14ac:dyDescent="0.25">
      <c r="I20" s="5"/>
      <c r="J20" s="5"/>
    </row>
    <row r="21" spans="4:57" ht="21.75" customHeight="1" x14ac:dyDescent="0.25">
      <c r="I21" s="5"/>
      <c r="J21" s="5"/>
    </row>
    <row r="22" spans="4:57" ht="21.75" customHeight="1" x14ac:dyDescent="0.25">
      <c r="I22" s="5"/>
      <c r="J22" s="5"/>
    </row>
    <row r="23" spans="4:57" ht="21.75" customHeight="1" x14ac:dyDescent="0.25">
      <c r="I23" s="5"/>
      <c r="J23" s="5"/>
    </row>
    <row r="24" spans="4:57" ht="21.75" customHeight="1" x14ac:dyDescent="0.25">
      <c r="I24" s="5"/>
      <c r="J24" s="5"/>
    </row>
    <row r="25" spans="4:57" ht="21.75" customHeight="1" x14ac:dyDescent="0.25">
      <c r="I25" s="5"/>
      <c r="J25" s="5"/>
    </row>
    <row r="26" spans="4:57" ht="21.75" customHeight="1" x14ac:dyDescent="0.25">
      <c r="I26" s="5"/>
      <c r="J26" s="5"/>
    </row>
    <row r="27" spans="4:57" ht="21.75" customHeight="1" x14ac:dyDescent="0.25">
      <c r="I27" s="5"/>
      <c r="J27" s="5"/>
    </row>
    <row r="28" spans="4:57" ht="67.5" x14ac:dyDescent="0.25">
      <c r="D28" s="8" t="s">
        <v>5</v>
      </c>
      <c r="E28" s="8" t="s">
        <v>6</v>
      </c>
      <c r="F28" s="8" t="s">
        <v>7</v>
      </c>
      <c r="G28" s="8" t="s">
        <v>8</v>
      </c>
      <c r="H28" s="8" t="s">
        <v>9</v>
      </c>
      <c r="I28" s="8" t="s">
        <v>10</v>
      </c>
      <c r="J28" s="8" t="s">
        <v>11</v>
      </c>
      <c r="K28" s="8" t="s">
        <v>12</v>
      </c>
      <c r="L28" s="9" t="s">
        <v>13</v>
      </c>
      <c r="M28" s="9" t="s">
        <v>14</v>
      </c>
      <c r="N28" s="9" t="s">
        <v>15</v>
      </c>
      <c r="O28" s="9" t="s">
        <v>16</v>
      </c>
      <c r="P28" s="9" t="s">
        <v>17</v>
      </c>
      <c r="Q28" s="9" t="s">
        <v>18</v>
      </c>
      <c r="R28" s="9" t="s">
        <v>19</v>
      </c>
      <c r="S28" s="9" t="s">
        <v>20</v>
      </c>
      <c r="T28" s="9" t="s">
        <v>21</v>
      </c>
      <c r="U28" s="9" t="s">
        <v>22</v>
      </c>
      <c r="V28" s="9" t="s">
        <v>23</v>
      </c>
      <c r="W28" s="9" t="s">
        <v>24</v>
      </c>
      <c r="X28" s="10" t="s">
        <v>25</v>
      </c>
      <c r="Y28" s="10" t="s">
        <v>26</v>
      </c>
      <c r="Z28" s="10" t="s">
        <v>27</v>
      </c>
      <c r="AA28" s="10" t="s">
        <v>28</v>
      </c>
      <c r="AB28" s="10" t="s">
        <v>29</v>
      </c>
      <c r="AC28" s="10" t="s">
        <v>30</v>
      </c>
      <c r="AD28" s="10" t="s">
        <v>31</v>
      </c>
      <c r="AE28" s="10" t="s">
        <v>32</v>
      </c>
      <c r="AF28" s="10" t="s">
        <v>33</v>
      </c>
      <c r="AG28" s="10" t="s">
        <v>34</v>
      </c>
      <c r="AH28" s="10" t="s">
        <v>35</v>
      </c>
      <c r="AI28" s="10" t="s">
        <v>36</v>
      </c>
      <c r="AJ28" s="10" t="s">
        <v>37</v>
      </c>
      <c r="AK28" s="10" t="s">
        <v>38</v>
      </c>
      <c r="AL28" s="10" t="s">
        <v>39</v>
      </c>
      <c r="AM28" s="10" t="s">
        <v>40</v>
      </c>
      <c r="AN28" s="10" t="s">
        <v>41</v>
      </c>
      <c r="AO28" s="10" t="s">
        <v>42</v>
      </c>
      <c r="AP28" s="10" t="s">
        <v>30</v>
      </c>
      <c r="AQ28" s="10" t="s">
        <v>31</v>
      </c>
      <c r="AR28" s="10" t="s">
        <v>32</v>
      </c>
      <c r="AS28" s="10" t="s">
        <v>33</v>
      </c>
      <c r="AT28" s="10" t="s">
        <v>34</v>
      </c>
      <c r="AU28" s="10" t="s">
        <v>35</v>
      </c>
      <c r="AV28" s="10" t="s">
        <v>36</v>
      </c>
      <c r="AW28" s="10" t="s">
        <v>37</v>
      </c>
      <c r="AX28" s="10" t="s">
        <v>38</v>
      </c>
      <c r="AY28" s="10" t="s">
        <v>39</v>
      </c>
      <c r="AZ28" s="10" t="s">
        <v>40</v>
      </c>
      <c r="BA28" s="10" t="s">
        <v>41</v>
      </c>
      <c r="BB28" s="10" t="s">
        <v>43</v>
      </c>
      <c r="BC28" s="10" t="s">
        <v>44</v>
      </c>
      <c r="BD28" s="4" t="s">
        <v>45</v>
      </c>
    </row>
    <row r="29" spans="4:57" s="19" customFormat="1" ht="120" customHeight="1" x14ac:dyDescent="0.3">
      <c r="D29" s="4" t="s">
        <v>46</v>
      </c>
      <c r="E29" s="4" t="s">
        <v>47</v>
      </c>
      <c r="F29" s="4"/>
      <c r="G29" s="4"/>
      <c r="H29" s="4" t="s">
        <v>48</v>
      </c>
      <c r="I29" s="4" t="s">
        <v>49</v>
      </c>
      <c r="J29" s="4" t="s">
        <v>50</v>
      </c>
      <c r="K29" s="4" t="s">
        <v>51</v>
      </c>
      <c r="L29" s="4" t="s">
        <v>52</v>
      </c>
      <c r="M29" s="4" t="s">
        <v>53</v>
      </c>
      <c r="N29" s="4" t="s">
        <v>54</v>
      </c>
      <c r="O29" s="4" t="s">
        <v>55</v>
      </c>
      <c r="P29" s="4" t="s">
        <v>56</v>
      </c>
      <c r="Q29" s="11">
        <v>0.95</v>
      </c>
      <c r="R29" s="4" t="s">
        <v>57</v>
      </c>
      <c r="S29" s="4" t="s">
        <v>58</v>
      </c>
      <c r="T29" s="4" t="s">
        <v>59</v>
      </c>
      <c r="U29" s="4">
        <v>53</v>
      </c>
      <c r="V29" s="12" t="s">
        <v>60</v>
      </c>
      <c r="W29" s="13" t="str">
        <f>+VLOOKUP(V29,[1]Filtros!$G$8:$H$477,2,FALSE)</f>
        <v>Remuneraciones Unificadas</v>
      </c>
      <c r="X29" s="14">
        <v>2918311.31</v>
      </c>
      <c r="Y29" s="14"/>
      <c r="Z29" s="14">
        <v>0</v>
      </c>
      <c r="AA29" s="14"/>
      <c r="AB29" s="14">
        <f>+X29-Z29+AA29</f>
        <v>2918311.31</v>
      </c>
      <c r="AC29" s="15">
        <v>0.33329999999999999</v>
      </c>
      <c r="AD29" s="15">
        <v>0.33329999999999999</v>
      </c>
      <c r="AE29" s="15">
        <v>0.33329999999999999</v>
      </c>
      <c r="AF29" s="11"/>
      <c r="AG29" s="11"/>
      <c r="AH29" s="11"/>
      <c r="AI29" s="11"/>
      <c r="AJ29" s="11"/>
      <c r="AK29" s="11"/>
      <c r="AL29" s="11"/>
      <c r="AM29" s="11"/>
      <c r="AN29" s="11"/>
      <c r="AO29" s="16">
        <f t="shared" ref="AO29:AO53" si="0">SUM(AC29:AN29)</f>
        <v>0.99990000000000001</v>
      </c>
      <c r="AP29" s="14">
        <f>+X29/3</f>
        <v>972770.43666666665</v>
      </c>
      <c r="AQ29" s="14">
        <f>+AP29</f>
        <v>972770.43666666665</v>
      </c>
      <c r="AR29" s="14">
        <f>+AP29</f>
        <v>972770.43666666665</v>
      </c>
      <c r="AS29" s="14"/>
      <c r="AT29" s="14"/>
      <c r="AU29" s="14"/>
      <c r="AV29" s="14"/>
      <c r="AW29" s="14"/>
      <c r="AX29" s="14"/>
      <c r="AY29" s="14"/>
      <c r="AZ29" s="14"/>
      <c r="BA29" s="14"/>
      <c r="BB29" s="14">
        <f t="shared" ref="BB29" si="1">SUM(AP29:BA29)</f>
        <v>2918311.31</v>
      </c>
      <c r="BC29" s="17" t="s">
        <v>61</v>
      </c>
      <c r="BD29" s="18"/>
      <c r="BE29" s="18"/>
    </row>
    <row r="30" spans="4:57" ht="128.25" x14ac:dyDescent="0.25">
      <c r="D30" s="4" t="s">
        <v>46</v>
      </c>
      <c r="E30" s="4" t="s">
        <v>62</v>
      </c>
      <c r="F30" s="4"/>
      <c r="G30" s="4"/>
      <c r="H30" s="4" t="s">
        <v>48</v>
      </c>
      <c r="I30" s="4" t="s">
        <v>49</v>
      </c>
      <c r="J30" s="4" t="s">
        <v>63</v>
      </c>
      <c r="K30" s="4" t="s">
        <v>64</v>
      </c>
      <c r="L30" s="4" t="s">
        <v>65</v>
      </c>
      <c r="M30" s="4" t="s">
        <v>53</v>
      </c>
      <c r="N30" s="4" t="s">
        <v>54</v>
      </c>
      <c r="O30" s="4" t="s">
        <v>66</v>
      </c>
      <c r="P30" s="4" t="s">
        <v>67</v>
      </c>
      <c r="Q30" s="11">
        <v>0.9</v>
      </c>
      <c r="R30" s="4" t="s">
        <v>57</v>
      </c>
      <c r="S30" s="4" t="s">
        <v>58</v>
      </c>
      <c r="T30" s="4" t="s">
        <v>59</v>
      </c>
      <c r="U30" s="4">
        <v>53</v>
      </c>
      <c r="V30" s="12" t="s">
        <v>68</v>
      </c>
      <c r="W30" s="13" t="str">
        <f>+VLOOKUP(V30,[2]Filtros!$G$8:$H$467,2,FALSE)</f>
        <v>Agua Potable</v>
      </c>
      <c r="X30" s="14">
        <v>3780</v>
      </c>
      <c r="Y30" s="14">
        <v>0</v>
      </c>
      <c r="Z30" s="14">
        <v>0</v>
      </c>
      <c r="AA30" s="14">
        <v>0</v>
      </c>
      <c r="AB30" s="14">
        <f t="shared" ref="AB30:AB35" si="2">+X30+Y30-Z30+AA30</f>
        <v>3780</v>
      </c>
      <c r="AC30" s="15">
        <v>0.33329999999999999</v>
      </c>
      <c r="AD30" s="15">
        <v>0.33329999999999999</v>
      </c>
      <c r="AE30" s="15">
        <v>0.33329999999999999</v>
      </c>
      <c r="AF30" s="11"/>
      <c r="AG30" s="11"/>
      <c r="AH30" s="11"/>
      <c r="AI30" s="11"/>
      <c r="AJ30" s="11"/>
      <c r="AK30" s="11"/>
      <c r="AL30" s="11"/>
      <c r="AM30" s="11"/>
      <c r="AN30" s="11"/>
      <c r="AO30" s="16">
        <f t="shared" si="0"/>
        <v>0.99990000000000001</v>
      </c>
      <c r="AP30" s="14">
        <f>+X30/3</f>
        <v>1260</v>
      </c>
      <c r="AQ30" s="14">
        <f>+AP30</f>
        <v>1260</v>
      </c>
      <c r="AR30" s="14">
        <f>+AQ30</f>
        <v>1260</v>
      </c>
      <c r="AS30" s="14"/>
      <c r="AT30" s="14"/>
      <c r="AU30" s="14"/>
      <c r="AV30" s="14"/>
      <c r="AW30" s="14"/>
      <c r="AX30" s="14"/>
      <c r="AY30" s="14"/>
      <c r="AZ30" s="14"/>
      <c r="BA30" s="14"/>
      <c r="BB30" s="14">
        <f t="shared" ref="BB30:BB37" si="3">SUM(AP30:BA30)</f>
        <v>3780</v>
      </c>
      <c r="BC30" s="17" t="s">
        <v>69</v>
      </c>
    </row>
    <row r="31" spans="4:57" ht="120.75" customHeight="1" x14ac:dyDescent="0.25">
      <c r="D31" s="4" t="s">
        <v>46</v>
      </c>
      <c r="E31" s="4" t="s">
        <v>62</v>
      </c>
      <c r="F31" s="4"/>
      <c r="G31" s="4"/>
      <c r="H31" s="4" t="s">
        <v>48</v>
      </c>
      <c r="I31" s="4" t="s">
        <v>49</v>
      </c>
      <c r="J31" s="4" t="s">
        <v>63</v>
      </c>
      <c r="K31" s="4" t="s">
        <v>70</v>
      </c>
      <c r="L31" s="4" t="s">
        <v>65</v>
      </c>
      <c r="M31" s="4" t="s">
        <v>53</v>
      </c>
      <c r="N31" s="4" t="s">
        <v>54</v>
      </c>
      <c r="O31" s="4" t="s">
        <v>66</v>
      </c>
      <c r="P31" s="4" t="s">
        <v>67</v>
      </c>
      <c r="Q31" s="11">
        <v>0.9</v>
      </c>
      <c r="R31" s="4" t="s">
        <v>57</v>
      </c>
      <c r="S31" s="4" t="s">
        <v>58</v>
      </c>
      <c r="T31" s="4" t="s">
        <v>59</v>
      </c>
      <c r="U31" s="4">
        <v>53</v>
      </c>
      <c r="V31" s="12" t="s">
        <v>71</v>
      </c>
      <c r="W31" s="13" t="str">
        <f>+VLOOKUP(V31,[2]Filtros!$G$8:$H$467,2,FALSE)</f>
        <v>Energía Eléctrica</v>
      </c>
      <c r="X31" s="14">
        <v>21300</v>
      </c>
      <c r="Y31" s="14">
        <v>0</v>
      </c>
      <c r="Z31" s="14">
        <v>0</v>
      </c>
      <c r="AA31" s="14">
        <v>0</v>
      </c>
      <c r="AB31" s="14">
        <f t="shared" si="2"/>
        <v>21300</v>
      </c>
      <c r="AC31" s="15">
        <v>0.33329999999999999</v>
      </c>
      <c r="AD31" s="15">
        <v>0.33329999999999999</v>
      </c>
      <c r="AE31" s="15">
        <v>0.33329999999999999</v>
      </c>
      <c r="AF31" s="11"/>
      <c r="AG31" s="11"/>
      <c r="AH31" s="11"/>
      <c r="AI31" s="11"/>
      <c r="AJ31" s="11"/>
      <c r="AK31" s="11"/>
      <c r="AL31" s="11"/>
      <c r="AM31" s="11"/>
      <c r="AN31" s="11"/>
      <c r="AO31" s="16">
        <f t="shared" si="0"/>
        <v>0.99990000000000001</v>
      </c>
      <c r="AP31" s="14">
        <f>+X31/3</f>
        <v>7100</v>
      </c>
      <c r="AQ31" s="14">
        <f>+AP31</f>
        <v>7100</v>
      </c>
      <c r="AR31" s="14">
        <f>+AQ31</f>
        <v>7100</v>
      </c>
      <c r="AS31" s="14"/>
      <c r="AT31" s="14"/>
      <c r="AU31" s="14"/>
      <c r="AV31" s="14"/>
      <c r="AW31" s="14"/>
      <c r="AX31" s="14"/>
      <c r="AY31" s="14"/>
      <c r="AZ31" s="14"/>
      <c r="BA31" s="14"/>
      <c r="BB31" s="14">
        <f t="shared" si="3"/>
        <v>21300</v>
      </c>
      <c r="BC31" s="17" t="s">
        <v>69</v>
      </c>
    </row>
    <row r="32" spans="4:57" s="19" customFormat="1" ht="84" customHeight="1" x14ac:dyDescent="0.3">
      <c r="D32" s="4" t="s">
        <v>46</v>
      </c>
      <c r="E32" s="4" t="s">
        <v>62</v>
      </c>
      <c r="F32" s="4"/>
      <c r="G32" s="4"/>
      <c r="H32" s="4" t="s">
        <v>48</v>
      </c>
      <c r="I32" s="4" t="s">
        <v>49</v>
      </c>
      <c r="J32" s="4" t="s">
        <v>63</v>
      </c>
      <c r="K32" s="4" t="s">
        <v>72</v>
      </c>
      <c r="L32" s="4" t="s">
        <v>65</v>
      </c>
      <c r="M32" s="4" t="s">
        <v>53</v>
      </c>
      <c r="N32" s="4" t="s">
        <v>54</v>
      </c>
      <c r="O32" s="4" t="s">
        <v>66</v>
      </c>
      <c r="P32" s="4" t="s">
        <v>67</v>
      </c>
      <c r="Q32" s="11">
        <v>1</v>
      </c>
      <c r="R32" s="4" t="s">
        <v>57</v>
      </c>
      <c r="S32" s="4" t="s">
        <v>58</v>
      </c>
      <c r="T32" s="4" t="s">
        <v>59</v>
      </c>
      <c r="U32" s="4">
        <v>53</v>
      </c>
      <c r="V32" s="12" t="s">
        <v>73</v>
      </c>
      <c r="W32" s="13" t="str">
        <f>+VLOOKUP(V32,[2]Filtros!$G$8:$H$467,2,FALSE)</f>
        <v>Telecomunicaciones</v>
      </c>
      <c r="X32" s="14">
        <v>37200</v>
      </c>
      <c r="Y32" s="14">
        <v>0</v>
      </c>
      <c r="Z32" s="14">
        <v>0</v>
      </c>
      <c r="AA32" s="14">
        <v>0</v>
      </c>
      <c r="AB32" s="14">
        <f t="shared" si="2"/>
        <v>37200</v>
      </c>
      <c r="AC32" s="15">
        <v>0.33329999999999999</v>
      </c>
      <c r="AD32" s="15">
        <v>0.33329999999999999</v>
      </c>
      <c r="AE32" s="15">
        <v>0.33329999999999999</v>
      </c>
      <c r="AF32" s="11"/>
      <c r="AG32" s="11"/>
      <c r="AH32" s="11"/>
      <c r="AI32" s="11"/>
      <c r="AJ32" s="11"/>
      <c r="AK32" s="11"/>
      <c r="AL32" s="11"/>
      <c r="AM32" s="11"/>
      <c r="AN32" s="11"/>
      <c r="AO32" s="16">
        <f t="shared" si="0"/>
        <v>0.99990000000000001</v>
      </c>
      <c r="AP32" s="14">
        <f>+AB32/3</f>
        <v>12400</v>
      </c>
      <c r="AQ32" s="14">
        <f>+AP32</f>
        <v>12400</v>
      </c>
      <c r="AR32" s="14">
        <f>+AQ32</f>
        <v>12400</v>
      </c>
      <c r="AS32" s="14"/>
      <c r="AT32" s="14"/>
      <c r="AU32" s="14"/>
      <c r="AV32" s="14"/>
      <c r="AW32" s="14"/>
      <c r="AX32" s="14"/>
      <c r="AY32" s="14"/>
      <c r="AZ32" s="14"/>
      <c r="BA32" s="14"/>
      <c r="BB32" s="14">
        <f t="shared" si="3"/>
        <v>37200</v>
      </c>
      <c r="BC32" s="17" t="s">
        <v>69</v>
      </c>
      <c r="BD32" s="18"/>
      <c r="BE32" s="18"/>
    </row>
    <row r="33" spans="1:57" s="19" customFormat="1" ht="99.6" customHeight="1" x14ac:dyDescent="0.3">
      <c r="D33" s="4" t="s">
        <v>46</v>
      </c>
      <c r="E33" s="4" t="s">
        <v>74</v>
      </c>
      <c r="F33" s="4"/>
      <c r="G33" s="4"/>
      <c r="H33" s="4" t="s">
        <v>48</v>
      </c>
      <c r="I33" s="4" t="s">
        <v>49</v>
      </c>
      <c r="J33" s="4" t="s">
        <v>63</v>
      </c>
      <c r="K33" s="4" t="s">
        <v>75</v>
      </c>
      <c r="L33" s="4" t="s">
        <v>76</v>
      </c>
      <c r="M33" s="4" t="s">
        <v>77</v>
      </c>
      <c r="N33" s="4" t="s">
        <v>54</v>
      </c>
      <c r="O33" s="4" t="s">
        <v>78</v>
      </c>
      <c r="P33" s="4" t="s">
        <v>79</v>
      </c>
      <c r="Q33" s="11">
        <v>0.8</v>
      </c>
      <c r="R33" s="4" t="s">
        <v>57</v>
      </c>
      <c r="S33" s="4" t="s">
        <v>80</v>
      </c>
      <c r="T33" s="4" t="s">
        <v>59</v>
      </c>
      <c r="U33" s="4">
        <v>53</v>
      </c>
      <c r="V33" s="12" t="s">
        <v>73</v>
      </c>
      <c r="W33" s="13" t="str">
        <f>+VLOOKUP(V33,[2]Filtros!$G$8:$H$480,2,FALSE)</f>
        <v>Telecomunicaciones</v>
      </c>
      <c r="X33" s="14">
        <v>12600</v>
      </c>
      <c r="Y33" s="20">
        <v>0</v>
      </c>
      <c r="Z33" s="14">
        <v>0</v>
      </c>
      <c r="AA33" s="14">
        <v>0</v>
      </c>
      <c r="AB33" s="14">
        <f>+X33+Y33-Z33+AA33</f>
        <v>12600</v>
      </c>
      <c r="AC33" s="21"/>
      <c r="AD33" s="21"/>
      <c r="AE33" s="11">
        <v>1</v>
      </c>
      <c r="AF33" s="11"/>
      <c r="AG33" s="11"/>
      <c r="AH33" s="11"/>
      <c r="AI33" s="11"/>
      <c r="AJ33" s="11"/>
      <c r="AK33" s="11"/>
      <c r="AL33" s="15"/>
      <c r="AM33" s="15"/>
      <c r="AN33" s="15"/>
      <c r="AO33" s="16">
        <f t="shared" si="0"/>
        <v>1</v>
      </c>
      <c r="AP33" s="22"/>
      <c r="AQ33" s="22"/>
      <c r="AR33" s="14">
        <f>+AB33</f>
        <v>12600</v>
      </c>
      <c r="AS33" s="14"/>
      <c r="AT33" s="14"/>
      <c r="AU33" s="14"/>
      <c r="AV33" s="14"/>
      <c r="AW33" s="14"/>
      <c r="AX33" s="14"/>
      <c r="AY33" s="14"/>
      <c r="AZ33" s="14"/>
      <c r="BA33" s="14"/>
      <c r="BB33" s="14">
        <f>SUM(AP33:BA33)</f>
        <v>12600</v>
      </c>
      <c r="BC33" s="17" t="s">
        <v>81</v>
      </c>
      <c r="BD33" s="18"/>
      <c r="BE33" s="18"/>
    </row>
    <row r="34" spans="1:57" s="32" customFormat="1" ht="102.6" customHeight="1" x14ac:dyDescent="0.3">
      <c r="A34" s="19"/>
      <c r="B34" s="19"/>
      <c r="C34" s="19"/>
      <c r="D34" s="23" t="s">
        <v>46</v>
      </c>
      <c r="E34" s="23" t="s">
        <v>74</v>
      </c>
      <c r="F34" s="4"/>
      <c r="G34" s="4"/>
      <c r="H34" s="4" t="s">
        <v>48</v>
      </c>
      <c r="I34" s="23" t="s">
        <v>49</v>
      </c>
      <c r="J34" s="23" t="s">
        <v>63</v>
      </c>
      <c r="K34" s="23" t="s">
        <v>82</v>
      </c>
      <c r="L34" s="23" t="s">
        <v>83</v>
      </c>
      <c r="M34" s="23" t="s">
        <v>84</v>
      </c>
      <c r="N34" s="23" t="s">
        <v>54</v>
      </c>
      <c r="O34" s="23" t="s">
        <v>85</v>
      </c>
      <c r="P34" s="23" t="s">
        <v>86</v>
      </c>
      <c r="Q34" s="24">
        <v>0.9</v>
      </c>
      <c r="R34" s="23" t="s">
        <v>57</v>
      </c>
      <c r="S34" s="23" t="s">
        <v>87</v>
      </c>
      <c r="T34" s="23" t="s">
        <v>59</v>
      </c>
      <c r="U34" s="23">
        <v>53</v>
      </c>
      <c r="V34" s="25" t="s">
        <v>88</v>
      </c>
      <c r="W34" s="26" t="str">
        <f>+VLOOKUP(V34,[2]Filtros!$G$8:$H$467,2,FALSE)</f>
        <v>Almacenamiento, Embalaje, Desembalaje, Envase, Desenvase y Recarga de Extintores</v>
      </c>
      <c r="X34" s="27">
        <v>5000</v>
      </c>
      <c r="Y34" s="27">
        <v>0</v>
      </c>
      <c r="Z34" s="27">
        <v>4685.8999999999996</v>
      </c>
      <c r="AA34" s="27">
        <v>0</v>
      </c>
      <c r="AB34" s="27">
        <f t="shared" si="2"/>
        <v>314.10000000000036</v>
      </c>
      <c r="AC34" s="24">
        <v>1</v>
      </c>
      <c r="AD34" s="28"/>
      <c r="AE34" s="24"/>
      <c r="AF34" s="11"/>
      <c r="AG34" s="11"/>
      <c r="AH34" s="15"/>
      <c r="AI34" s="15"/>
      <c r="AJ34" s="11"/>
      <c r="AK34" s="11"/>
      <c r="AL34" s="15"/>
      <c r="AM34" s="15"/>
      <c r="AN34" s="15"/>
      <c r="AO34" s="29">
        <f t="shared" si="0"/>
        <v>1</v>
      </c>
      <c r="AP34" s="14">
        <v>5000</v>
      </c>
      <c r="AQ34" s="14"/>
      <c r="AR34" s="14"/>
      <c r="AS34" s="14"/>
      <c r="AT34" s="14"/>
      <c r="AU34" s="14"/>
      <c r="AV34" s="14"/>
      <c r="AW34" s="14"/>
      <c r="AX34" s="14"/>
      <c r="AY34" s="14"/>
      <c r="AZ34" s="14"/>
      <c r="BA34" s="14"/>
      <c r="BB34" s="27">
        <f>AB34</f>
        <v>314.10000000000036</v>
      </c>
      <c r="BC34" s="30" t="s">
        <v>89</v>
      </c>
      <c r="BD34" s="23" t="s">
        <v>90</v>
      </c>
      <c r="BE34" s="31"/>
    </row>
    <row r="35" spans="1:57" s="19" customFormat="1" ht="84" customHeight="1" x14ac:dyDescent="0.3">
      <c r="D35" s="4" t="s">
        <v>46</v>
      </c>
      <c r="E35" s="4" t="s">
        <v>74</v>
      </c>
      <c r="F35" s="4"/>
      <c r="G35" s="4"/>
      <c r="H35" s="4" t="s">
        <v>48</v>
      </c>
      <c r="I35" s="4" t="s">
        <v>49</v>
      </c>
      <c r="J35" s="4" t="s">
        <v>91</v>
      </c>
      <c r="K35" s="4" t="s">
        <v>92</v>
      </c>
      <c r="L35" s="4" t="s">
        <v>93</v>
      </c>
      <c r="M35" s="4" t="s">
        <v>94</v>
      </c>
      <c r="N35" s="4" t="s">
        <v>54</v>
      </c>
      <c r="O35" s="4" t="s">
        <v>95</v>
      </c>
      <c r="P35" s="4" t="s">
        <v>96</v>
      </c>
      <c r="Q35" s="11">
        <v>0.8</v>
      </c>
      <c r="R35" s="4" t="s">
        <v>57</v>
      </c>
      <c r="S35" s="4" t="s">
        <v>97</v>
      </c>
      <c r="T35" s="4" t="s">
        <v>59</v>
      </c>
      <c r="U35" s="4">
        <v>53</v>
      </c>
      <c r="V35" s="12" t="s">
        <v>98</v>
      </c>
      <c r="W35" s="13" t="str">
        <f>+VLOOKUP(V35,[2]Filtros!$G$8:$H$467,2,FALSE)</f>
        <v>Edición,    Impresión,    Reproducción,    Publicaciones,    Suscripciones,    Fotocopiado,    Traducción,    Empastado,
Enmarcación, Serigrafía, Fotografía, Carnetización, Filmación e Imágenes Satelitales.</v>
      </c>
      <c r="X35" s="14">
        <v>660</v>
      </c>
      <c r="Y35" s="14">
        <v>0</v>
      </c>
      <c r="Z35" s="14">
        <v>0</v>
      </c>
      <c r="AA35" s="14">
        <v>0</v>
      </c>
      <c r="AB35" s="14">
        <f t="shared" si="2"/>
        <v>660</v>
      </c>
      <c r="AC35" s="11"/>
      <c r="AD35" s="11">
        <v>1</v>
      </c>
      <c r="AE35" s="11"/>
      <c r="AF35" s="11"/>
      <c r="AG35" s="11"/>
      <c r="AH35" s="11"/>
      <c r="AI35" s="11"/>
      <c r="AJ35" s="11"/>
      <c r="AK35" s="11"/>
      <c r="AL35" s="11"/>
      <c r="AM35" s="11"/>
      <c r="AN35" s="11"/>
      <c r="AO35" s="16">
        <f t="shared" si="0"/>
        <v>1</v>
      </c>
      <c r="AP35" s="14"/>
      <c r="AQ35" s="14">
        <v>660</v>
      </c>
      <c r="AR35" s="14"/>
      <c r="AS35" s="14"/>
      <c r="AT35" s="14"/>
      <c r="AU35" s="14"/>
      <c r="AV35" s="14"/>
      <c r="AW35" s="14"/>
      <c r="AX35" s="14"/>
      <c r="AY35" s="14"/>
      <c r="AZ35" s="14"/>
      <c r="BA35" s="14"/>
      <c r="BB35" s="14">
        <f t="shared" si="3"/>
        <v>660</v>
      </c>
      <c r="BC35" s="17" t="s">
        <v>89</v>
      </c>
      <c r="BD35" s="18"/>
      <c r="BE35" s="18"/>
    </row>
    <row r="36" spans="1:57" s="19" customFormat="1" ht="96" customHeight="1" x14ac:dyDescent="0.3">
      <c r="D36" s="4" t="s">
        <v>46</v>
      </c>
      <c r="E36" s="4" t="s">
        <v>74</v>
      </c>
      <c r="F36" s="4"/>
      <c r="G36" s="4"/>
      <c r="H36" s="4" t="s">
        <v>48</v>
      </c>
      <c r="I36" s="4" t="s">
        <v>49</v>
      </c>
      <c r="J36" s="4" t="s">
        <v>63</v>
      </c>
      <c r="K36" s="4" t="s">
        <v>99</v>
      </c>
      <c r="L36" s="4" t="s">
        <v>77</v>
      </c>
      <c r="M36" s="4" t="s">
        <v>84</v>
      </c>
      <c r="N36" s="4" t="s">
        <v>54</v>
      </c>
      <c r="O36" s="4" t="s">
        <v>100</v>
      </c>
      <c r="P36" s="4" t="s">
        <v>101</v>
      </c>
      <c r="Q36" s="11">
        <v>0.9</v>
      </c>
      <c r="R36" s="4" t="s">
        <v>57</v>
      </c>
      <c r="S36" s="4" t="s">
        <v>102</v>
      </c>
      <c r="T36" s="4" t="s">
        <v>103</v>
      </c>
      <c r="U36" s="4">
        <v>53</v>
      </c>
      <c r="V36" s="12" t="s">
        <v>98</v>
      </c>
      <c r="W36" s="13" t="str">
        <f>+VLOOKUP(V36,[2]Filtros!$G$8:$H$467,2,FALSE)</f>
        <v>Edición,    Impresión,    Reproducción,    Publicaciones,    Suscripciones,    Fotocopiado,    Traducción,    Empastado,
Enmarcación, Serigrafía, Fotografía, Carnetización, Filmación e Imágenes Satelitales.</v>
      </c>
      <c r="X36" s="14">
        <v>3200</v>
      </c>
      <c r="Y36" s="14"/>
      <c r="Z36" s="14"/>
      <c r="AA36" s="14">
        <v>0</v>
      </c>
      <c r="AB36" s="14">
        <f>+X36-Z36+AA36</f>
        <v>3200</v>
      </c>
      <c r="AC36" s="15">
        <v>1</v>
      </c>
      <c r="AD36" s="15"/>
      <c r="AE36" s="15"/>
      <c r="AF36" s="15"/>
      <c r="AG36" s="15"/>
      <c r="AH36" s="15"/>
      <c r="AI36" s="15"/>
      <c r="AJ36" s="15"/>
      <c r="AK36" s="15"/>
      <c r="AL36" s="15"/>
      <c r="AM36" s="15"/>
      <c r="AN36" s="15"/>
      <c r="AO36" s="29">
        <f t="shared" si="0"/>
        <v>1</v>
      </c>
      <c r="AP36" s="14">
        <v>3200</v>
      </c>
      <c r="AQ36" s="14"/>
      <c r="AR36" s="14"/>
      <c r="AS36" s="14"/>
      <c r="AT36" s="14"/>
      <c r="AU36" s="14"/>
      <c r="AV36" s="14"/>
      <c r="AW36" s="14"/>
      <c r="AX36" s="14"/>
      <c r="AY36" s="14"/>
      <c r="AZ36" s="14"/>
      <c r="BA36" s="14"/>
      <c r="BB36" s="14">
        <f t="shared" si="3"/>
        <v>3200</v>
      </c>
      <c r="BC36" s="17" t="s">
        <v>89</v>
      </c>
      <c r="BD36" s="18"/>
      <c r="BE36" s="18"/>
    </row>
    <row r="37" spans="1:57" s="33" customFormat="1" ht="171" x14ac:dyDescent="0.3">
      <c r="D37" s="34" t="s">
        <v>104</v>
      </c>
      <c r="E37" s="34" t="s">
        <v>105</v>
      </c>
      <c r="F37" s="34"/>
      <c r="G37" s="34"/>
      <c r="H37" s="34" t="s">
        <v>48</v>
      </c>
      <c r="I37" s="34" t="s">
        <v>49</v>
      </c>
      <c r="J37" s="34" t="s">
        <v>91</v>
      </c>
      <c r="K37" s="34" t="s">
        <v>106</v>
      </c>
      <c r="L37" s="34" t="s">
        <v>77</v>
      </c>
      <c r="M37" s="34" t="s">
        <v>84</v>
      </c>
      <c r="N37" s="34" t="s">
        <v>54</v>
      </c>
      <c r="O37" s="34" t="s">
        <v>95</v>
      </c>
      <c r="P37" s="34" t="s">
        <v>107</v>
      </c>
      <c r="Q37" s="35">
        <v>0.9</v>
      </c>
      <c r="R37" s="34" t="s">
        <v>57</v>
      </c>
      <c r="S37" s="34" t="s">
        <v>108</v>
      </c>
      <c r="T37" s="34" t="s">
        <v>103</v>
      </c>
      <c r="U37" s="34">
        <v>53</v>
      </c>
      <c r="V37" s="36" t="s">
        <v>98</v>
      </c>
      <c r="W37" s="37" t="str">
        <f>+VLOOKUP(V37,[2]Filtros!$G$8:$H$467,2,FALSE)</f>
        <v>Edición,    Impresión,    Reproducción,    Publicaciones,    Suscripciones,    Fotocopiado,    Traducción,    Empastado,
Enmarcación, Serigrafía, Fotografía, Carnetización, Filmación e Imágenes Satelitales.</v>
      </c>
      <c r="X37" s="38">
        <v>31020</v>
      </c>
      <c r="Y37" s="38"/>
      <c r="Z37" s="38">
        <v>23020</v>
      </c>
      <c r="AA37" s="38"/>
      <c r="AB37" s="38">
        <v>0</v>
      </c>
      <c r="AC37" s="39"/>
      <c r="AD37" s="39"/>
      <c r="AE37" s="39"/>
      <c r="AF37" s="39"/>
      <c r="AG37" s="39"/>
      <c r="AH37" s="39"/>
      <c r="AI37" s="39"/>
      <c r="AJ37" s="39"/>
      <c r="AK37" s="39"/>
      <c r="AL37" s="39"/>
      <c r="AM37" s="39"/>
      <c r="AN37" s="39"/>
      <c r="AO37" s="40">
        <v>1</v>
      </c>
      <c r="AP37" s="38">
        <f>+AB37</f>
        <v>0</v>
      </c>
      <c r="AQ37" s="38"/>
      <c r="AR37" s="38"/>
      <c r="AS37" s="38"/>
      <c r="AT37" s="38"/>
      <c r="AU37" s="38"/>
      <c r="AV37" s="38"/>
      <c r="AW37" s="38"/>
      <c r="AX37" s="38"/>
      <c r="AY37" s="38"/>
      <c r="AZ37" s="38"/>
      <c r="BA37" s="38"/>
      <c r="BB37" s="38">
        <f t="shared" si="3"/>
        <v>0</v>
      </c>
      <c r="BC37" s="41" t="s">
        <v>89</v>
      </c>
      <c r="BD37" s="34" t="s">
        <v>109</v>
      </c>
      <c r="BE37" s="42" t="s">
        <v>110</v>
      </c>
    </row>
    <row r="38" spans="1:57" s="19" customFormat="1" ht="84" customHeight="1" x14ac:dyDescent="0.3">
      <c r="D38" s="4" t="s">
        <v>46</v>
      </c>
      <c r="E38" s="4" t="s">
        <v>111</v>
      </c>
      <c r="F38" s="4"/>
      <c r="G38" s="4"/>
      <c r="H38" s="4" t="s">
        <v>48</v>
      </c>
      <c r="I38" s="4" t="s">
        <v>49</v>
      </c>
      <c r="J38" s="4" t="s">
        <v>63</v>
      </c>
      <c r="K38" s="4" t="s">
        <v>112</v>
      </c>
      <c r="L38" s="4" t="s">
        <v>77</v>
      </c>
      <c r="M38" s="4" t="s">
        <v>84</v>
      </c>
      <c r="N38" s="4" t="s">
        <v>54</v>
      </c>
      <c r="O38" s="4" t="s">
        <v>113</v>
      </c>
      <c r="P38" s="4" t="s">
        <v>114</v>
      </c>
      <c r="Q38" s="15">
        <v>1</v>
      </c>
      <c r="R38" s="4" t="s">
        <v>57</v>
      </c>
      <c r="S38" s="4" t="s">
        <v>115</v>
      </c>
      <c r="T38" s="4" t="s">
        <v>103</v>
      </c>
      <c r="U38" s="4">
        <v>53</v>
      </c>
      <c r="V38" s="12" t="s">
        <v>98</v>
      </c>
      <c r="W38" s="13" t="str">
        <f>+VLOOKUP(V38,[2]Filtros!$G$8:$H$467,2,FALSE)</f>
        <v>Edición,    Impresión,    Reproducción,    Publicaciones,    Suscripciones,    Fotocopiado,    Traducción,    Empastado,
Enmarcación, Serigrafía, Fotografía, Carnetización, Filmación e Imágenes Satelitales.</v>
      </c>
      <c r="X38" s="14">
        <v>101100</v>
      </c>
      <c r="Y38" s="14">
        <v>0</v>
      </c>
      <c r="Z38" s="14"/>
      <c r="AA38" s="14">
        <v>0</v>
      </c>
      <c r="AB38" s="14">
        <f>+X38-Z38+AA38+Y38</f>
        <v>101100</v>
      </c>
      <c r="AC38" s="11">
        <v>1</v>
      </c>
      <c r="AD38" s="11"/>
      <c r="AE38" s="11"/>
      <c r="AF38" s="11"/>
      <c r="AG38" s="11"/>
      <c r="AH38" s="11"/>
      <c r="AI38" s="11"/>
      <c r="AJ38" s="11"/>
      <c r="AK38" s="15"/>
      <c r="AL38" s="11"/>
      <c r="AM38" s="11"/>
      <c r="AN38" s="15"/>
      <c r="AO38" s="29">
        <f t="shared" si="0"/>
        <v>1</v>
      </c>
      <c r="AP38" s="14">
        <v>101100</v>
      </c>
      <c r="AQ38" s="14"/>
      <c r="AR38" s="14"/>
      <c r="AS38" s="14"/>
      <c r="AT38" s="14"/>
      <c r="AU38" s="14"/>
      <c r="AV38" s="14"/>
      <c r="AW38" s="14"/>
      <c r="AX38" s="14"/>
      <c r="AY38" s="14"/>
      <c r="AZ38" s="14"/>
      <c r="BA38" s="14"/>
      <c r="BB38" s="14">
        <f t="shared" ref="BB38:BB48" si="4">SUM(AP38:BA38)</f>
        <v>101100</v>
      </c>
      <c r="BC38" s="17" t="s">
        <v>89</v>
      </c>
      <c r="BD38" s="18"/>
      <c r="BE38" s="18"/>
    </row>
    <row r="39" spans="1:57" ht="84" customHeight="1" x14ac:dyDescent="0.25">
      <c r="D39" s="4" t="s">
        <v>46</v>
      </c>
      <c r="E39" s="4" t="s">
        <v>111</v>
      </c>
      <c r="F39" s="4"/>
      <c r="G39" s="4"/>
      <c r="H39" s="4" t="s">
        <v>48</v>
      </c>
      <c r="I39" s="4" t="s">
        <v>49</v>
      </c>
      <c r="J39" s="4" t="s">
        <v>63</v>
      </c>
      <c r="K39" s="4" t="s">
        <v>116</v>
      </c>
      <c r="L39" s="4" t="s">
        <v>77</v>
      </c>
      <c r="M39" s="4" t="s">
        <v>84</v>
      </c>
      <c r="N39" s="4" t="s">
        <v>54</v>
      </c>
      <c r="O39" s="4" t="s">
        <v>117</v>
      </c>
      <c r="P39" s="4" t="s">
        <v>118</v>
      </c>
      <c r="Q39" s="11">
        <v>1</v>
      </c>
      <c r="R39" s="4" t="s">
        <v>57</v>
      </c>
      <c r="S39" s="4" t="s">
        <v>115</v>
      </c>
      <c r="T39" s="4" t="s">
        <v>103</v>
      </c>
      <c r="U39" s="4">
        <v>53</v>
      </c>
      <c r="V39" s="12" t="s">
        <v>119</v>
      </c>
      <c r="W39" s="13" t="str">
        <f>+VLOOKUP(V39,[2]Filtros!$G$8:$H$467,2,FALSE)</f>
        <v>Difusión, Información y Publicidad</v>
      </c>
      <c r="X39" s="14">
        <v>60000</v>
      </c>
      <c r="Y39" s="14">
        <v>0</v>
      </c>
      <c r="Z39" s="14">
        <v>0</v>
      </c>
      <c r="AA39" s="14">
        <v>0</v>
      </c>
      <c r="AB39" s="14">
        <f t="shared" ref="AB39:AB52" si="5">+X39-Z39+AA39+Y39</f>
        <v>60000</v>
      </c>
      <c r="AC39" s="11">
        <v>1</v>
      </c>
      <c r="AD39" s="11"/>
      <c r="AE39" s="15"/>
      <c r="AF39" s="11"/>
      <c r="AG39" s="11"/>
      <c r="AH39" s="11"/>
      <c r="AI39" s="11"/>
      <c r="AJ39" s="11"/>
      <c r="AK39" s="11"/>
      <c r="AL39" s="11"/>
      <c r="AM39" s="15"/>
      <c r="AN39" s="11"/>
      <c r="AO39" s="16">
        <f t="shared" si="0"/>
        <v>1</v>
      </c>
      <c r="AP39" s="14">
        <v>60000</v>
      </c>
      <c r="AQ39" s="14"/>
      <c r="AR39" s="14"/>
      <c r="AS39" s="14"/>
      <c r="AT39" s="14"/>
      <c r="AU39" s="14"/>
      <c r="AV39" s="14"/>
      <c r="AW39" s="14"/>
      <c r="AX39" s="14"/>
      <c r="AY39" s="14"/>
      <c r="AZ39" s="14"/>
      <c r="BA39" s="14"/>
      <c r="BB39" s="14">
        <f t="shared" si="4"/>
        <v>60000</v>
      </c>
      <c r="BC39" s="17" t="s">
        <v>120</v>
      </c>
    </row>
    <row r="40" spans="1:57" s="19" customFormat="1" ht="128.25" x14ac:dyDescent="0.3">
      <c r="D40" s="4" t="s">
        <v>46</v>
      </c>
      <c r="E40" s="4" t="s">
        <v>47</v>
      </c>
      <c r="F40" s="4"/>
      <c r="G40" s="4"/>
      <c r="H40" s="4" t="s">
        <v>48</v>
      </c>
      <c r="I40" s="4" t="s">
        <v>49</v>
      </c>
      <c r="J40" s="4" t="s">
        <v>63</v>
      </c>
      <c r="K40" s="4" t="s">
        <v>121</v>
      </c>
      <c r="L40" s="4" t="s">
        <v>77</v>
      </c>
      <c r="M40" s="4" t="s">
        <v>84</v>
      </c>
      <c r="N40" s="4" t="s">
        <v>54</v>
      </c>
      <c r="O40" s="4" t="s">
        <v>122</v>
      </c>
      <c r="P40" s="4" t="s">
        <v>123</v>
      </c>
      <c r="Q40" s="11">
        <v>1</v>
      </c>
      <c r="R40" s="4" t="s">
        <v>57</v>
      </c>
      <c r="S40" s="4" t="s">
        <v>124</v>
      </c>
      <c r="T40" s="4" t="s">
        <v>59</v>
      </c>
      <c r="U40" s="4">
        <v>53</v>
      </c>
      <c r="V40" s="12" t="s">
        <v>125</v>
      </c>
      <c r="W40" s="13" t="str">
        <f>+VLOOKUP(V40,[2]Filtros!$G$8:$H$467,2,FALSE)</f>
        <v>Servicio de Seguridad y Vigilancia</v>
      </c>
      <c r="X40" s="14">
        <v>293571.56</v>
      </c>
      <c r="Y40" s="14">
        <v>0</v>
      </c>
      <c r="Z40" s="14">
        <v>0</v>
      </c>
      <c r="AA40" s="14">
        <v>0</v>
      </c>
      <c r="AB40" s="14">
        <f t="shared" si="5"/>
        <v>293571.56</v>
      </c>
      <c r="AC40" s="15"/>
      <c r="AD40" s="15"/>
      <c r="AE40" s="15">
        <v>1</v>
      </c>
      <c r="AF40" s="15"/>
      <c r="AG40" s="15"/>
      <c r="AH40" s="15"/>
      <c r="AI40" s="15"/>
      <c r="AJ40" s="15"/>
      <c r="AK40" s="15"/>
      <c r="AL40" s="15"/>
      <c r="AM40" s="15"/>
      <c r="AN40" s="15"/>
      <c r="AO40" s="29">
        <f t="shared" si="0"/>
        <v>1</v>
      </c>
      <c r="AP40" s="14"/>
      <c r="AQ40" s="14"/>
      <c r="AR40" s="14">
        <f>+AB40</f>
        <v>293571.56</v>
      </c>
      <c r="AS40" s="14"/>
      <c r="AT40" s="14"/>
      <c r="AU40" s="14"/>
      <c r="AV40" s="14"/>
      <c r="AW40" s="14"/>
      <c r="AX40" s="14"/>
      <c r="AY40" s="14"/>
      <c r="AZ40" s="14"/>
      <c r="BA40" s="14"/>
      <c r="BB40" s="14">
        <f t="shared" si="4"/>
        <v>293571.56</v>
      </c>
      <c r="BC40" s="17" t="s">
        <v>126</v>
      </c>
      <c r="BD40" s="18"/>
      <c r="BE40" s="18"/>
    </row>
    <row r="41" spans="1:57" s="19" customFormat="1" ht="96" customHeight="1" x14ac:dyDescent="0.3">
      <c r="D41" s="4" t="s">
        <v>46</v>
      </c>
      <c r="E41" s="4" t="s">
        <v>47</v>
      </c>
      <c r="F41" s="4"/>
      <c r="G41" s="4"/>
      <c r="H41" s="4" t="s">
        <v>48</v>
      </c>
      <c r="I41" s="4" t="s">
        <v>49</v>
      </c>
      <c r="J41" s="4" t="s">
        <v>63</v>
      </c>
      <c r="K41" s="4" t="s">
        <v>121</v>
      </c>
      <c r="L41" s="4" t="s">
        <v>77</v>
      </c>
      <c r="M41" s="4" t="s">
        <v>84</v>
      </c>
      <c r="N41" s="4" t="s">
        <v>127</v>
      </c>
      <c r="O41" s="4" t="s">
        <v>122</v>
      </c>
      <c r="P41" s="4" t="s">
        <v>123</v>
      </c>
      <c r="Q41" s="11">
        <v>1</v>
      </c>
      <c r="R41" s="4" t="s">
        <v>57</v>
      </c>
      <c r="S41" s="4" t="s">
        <v>124</v>
      </c>
      <c r="T41" s="4" t="s">
        <v>59</v>
      </c>
      <c r="U41" s="4">
        <v>53</v>
      </c>
      <c r="V41" s="12" t="s">
        <v>125</v>
      </c>
      <c r="W41" s="13" t="str">
        <f>+VLOOKUP(V41,[2]Filtros!$G$8:$H$467,2,FALSE)</f>
        <v>Servicio de Seguridad y Vigilancia</v>
      </c>
      <c r="X41" s="14">
        <v>128452.7</v>
      </c>
      <c r="Y41" s="14">
        <v>0</v>
      </c>
      <c r="Z41" s="14">
        <v>0</v>
      </c>
      <c r="AA41" s="14">
        <v>0</v>
      </c>
      <c r="AB41" s="14">
        <f t="shared" si="5"/>
        <v>128452.7</v>
      </c>
      <c r="AC41" s="15"/>
      <c r="AD41" s="15"/>
      <c r="AE41" s="15">
        <v>1</v>
      </c>
      <c r="AF41" s="15"/>
      <c r="AG41" s="15"/>
      <c r="AH41" s="15"/>
      <c r="AI41" s="15"/>
      <c r="AJ41" s="15"/>
      <c r="AK41" s="15"/>
      <c r="AL41" s="15"/>
      <c r="AM41" s="15"/>
      <c r="AN41" s="15"/>
      <c r="AO41" s="16">
        <f t="shared" si="0"/>
        <v>1</v>
      </c>
      <c r="AP41" s="14"/>
      <c r="AQ41" s="14"/>
      <c r="AR41" s="14">
        <f>+AB41</f>
        <v>128452.7</v>
      </c>
      <c r="AS41" s="14"/>
      <c r="AT41" s="14"/>
      <c r="AU41" s="14"/>
      <c r="AV41" s="14"/>
      <c r="AW41" s="14"/>
      <c r="AX41" s="14"/>
      <c r="AY41" s="14"/>
      <c r="AZ41" s="14"/>
      <c r="BA41" s="14"/>
      <c r="BB41" s="14">
        <f t="shared" si="4"/>
        <v>128452.7</v>
      </c>
      <c r="BC41" s="17" t="s">
        <v>128</v>
      </c>
      <c r="BD41" s="18"/>
      <c r="BE41" s="18"/>
    </row>
    <row r="42" spans="1:57" s="33" customFormat="1" ht="96" customHeight="1" x14ac:dyDescent="0.3">
      <c r="D42" s="34" t="s">
        <v>46</v>
      </c>
      <c r="E42" s="34" t="s">
        <v>47</v>
      </c>
      <c r="F42" s="34"/>
      <c r="G42" s="34"/>
      <c r="H42" s="34" t="s">
        <v>48</v>
      </c>
      <c r="I42" s="34" t="s">
        <v>49</v>
      </c>
      <c r="J42" s="34" t="s">
        <v>129</v>
      </c>
      <c r="K42" s="34" t="s">
        <v>130</v>
      </c>
      <c r="L42" s="34" t="s">
        <v>77</v>
      </c>
      <c r="M42" s="34" t="s">
        <v>53</v>
      </c>
      <c r="N42" s="34" t="s">
        <v>54</v>
      </c>
      <c r="O42" s="34" t="s">
        <v>131</v>
      </c>
      <c r="P42" s="34" t="s">
        <v>132</v>
      </c>
      <c r="Q42" s="35">
        <v>1</v>
      </c>
      <c r="R42" s="34" t="s">
        <v>57</v>
      </c>
      <c r="S42" s="34" t="s">
        <v>133</v>
      </c>
      <c r="T42" s="34" t="s">
        <v>103</v>
      </c>
      <c r="U42" s="34">
        <v>53</v>
      </c>
      <c r="V42" s="36" t="s">
        <v>134</v>
      </c>
      <c r="W42" s="37" t="str">
        <f>+VLOOKUP(V42,[2]Filtros!$G$8:$H$467,2,FALSE)</f>
        <v>Servicio de Guardería</v>
      </c>
      <c r="X42" s="38">
        <v>5400</v>
      </c>
      <c r="Y42" s="38">
        <v>0</v>
      </c>
      <c r="Z42" s="38">
        <v>4400</v>
      </c>
      <c r="AA42" s="38">
        <v>0</v>
      </c>
      <c r="AB42" s="38">
        <f t="shared" si="5"/>
        <v>1000</v>
      </c>
      <c r="AC42" s="39">
        <v>0.33329999999999999</v>
      </c>
      <c r="AD42" s="39">
        <v>0.33329999999999999</v>
      </c>
      <c r="AE42" s="39">
        <v>0.33329999999999999</v>
      </c>
      <c r="AF42" s="35"/>
      <c r="AG42" s="39"/>
      <c r="AH42" s="35"/>
      <c r="AI42" s="35"/>
      <c r="AJ42" s="35"/>
      <c r="AK42" s="35"/>
      <c r="AL42" s="35"/>
      <c r="AM42" s="35"/>
      <c r="AN42" s="35"/>
      <c r="AO42" s="43">
        <f t="shared" si="0"/>
        <v>0.99990000000000001</v>
      </c>
      <c r="AP42" s="38">
        <f>+AB42/3</f>
        <v>333.33333333333331</v>
      </c>
      <c r="AQ42" s="38">
        <f>+AP42</f>
        <v>333.33333333333331</v>
      </c>
      <c r="AR42" s="38">
        <f>+AQ42</f>
        <v>333.33333333333331</v>
      </c>
      <c r="AS42" s="38"/>
      <c r="AT42" s="38"/>
      <c r="AU42" s="38"/>
      <c r="AV42" s="38"/>
      <c r="AW42" s="38"/>
      <c r="AX42" s="38"/>
      <c r="AY42" s="38"/>
      <c r="AZ42" s="38"/>
      <c r="BA42" s="38"/>
      <c r="BB42" s="38">
        <f t="shared" si="4"/>
        <v>1000</v>
      </c>
      <c r="BC42" s="41" t="s">
        <v>135</v>
      </c>
      <c r="BD42" s="34" t="s">
        <v>136</v>
      </c>
      <c r="BE42" s="44"/>
    </row>
    <row r="43" spans="1:57" s="19" customFormat="1" ht="96" customHeight="1" x14ac:dyDescent="0.3">
      <c r="D43" s="4" t="s">
        <v>46</v>
      </c>
      <c r="E43" s="4" t="s">
        <v>74</v>
      </c>
      <c r="F43" s="4"/>
      <c r="G43" s="4"/>
      <c r="H43" s="4" t="s">
        <v>48</v>
      </c>
      <c r="I43" s="4" t="s">
        <v>49</v>
      </c>
      <c r="J43" s="4" t="s">
        <v>63</v>
      </c>
      <c r="K43" s="4" t="s">
        <v>137</v>
      </c>
      <c r="L43" s="4" t="s">
        <v>138</v>
      </c>
      <c r="M43" s="4" t="s">
        <v>84</v>
      </c>
      <c r="N43" s="4" t="s">
        <v>54</v>
      </c>
      <c r="O43" s="4" t="s">
        <v>139</v>
      </c>
      <c r="P43" s="4" t="s">
        <v>140</v>
      </c>
      <c r="Q43" s="15">
        <v>1</v>
      </c>
      <c r="R43" s="4" t="s">
        <v>57</v>
      </c>
      <c r="S43" s="4" t="s">
        <v>141</v>
      </c>
      <c r="T43" s="4" t="s">
        <v>59</v>
      </c>
      <c r="U43" s="4">
        <v>53</v>
      </c>
      <c r="V43" s="12" t="s">
        <v>142</v>
      </c>
      <c r="W43" s="13" t="str">
        <f>+VLOOKUP(V43,[2]Filtros!$G$8:$H$467,2,FALSE)</f>
        <v>Servicios Médicos Hospitalarios y Complementarios</v>
      </c>
      <c r="X43" s="14">
        <v>4100</v>
      </c>
      <c r="Y43" s="14">
        <v>0</v>
      </c>
      <c r="Z43" s="14">
        <v>0</v>
      </c>
      <c r="AA43" s="14">
        <v>0</v>
      </c>
      <c r="AB43" s="14">
        <f t="shared" si="5"/>
        <v>4100</v>
      </c>
      <c r="AC43" s="15"/>
      <c r="AD43" s="15">
        <v>1</v>
      </c>
      <c r="AE43" s="15"/>
      <c r="AF43" s="15"/>
      <c r="AG43" s="15"/>
      <c r="AH43" s="15"/>
      <c r="AI43" s="15"/>
      <c r="AJ43" s="15"/>
      <c r="AK43" s="15"/>
      <c r="AL43" s="15"/>
      <c r="AM43" s="15"/>
      <c r="AN43" s="15"/>
      <c r="AO43" s="16">
        <f t="shared" si="0"/>
        <v>1</v>
      </c>
      <c r="AP43" s="14"/>
      <c r="AQ43" s="14">
        <v>4100</v>
      </c>
      <c r="AR43" s="14"/>
      <c r="AS43" s="14"/>
      <c r="AT43" s="14"/>
      <c r="AU43" s="14"/>
      <c r="AV43" s="14"/>
      <c r="AW43" s="14"/>
      <c r="AX43" s="14"/>
      <c r="AY43" s="14"/>
      <c r="AZ43" s="14"/>
      <c r="BA43" s="14"/>
      <c r="BB43" s="14">
        <f t="shared" si="4"/>
        <v>4100</v>
      </c>
      <c r="BC43" s="17" t="s">
        <v>128</v>
      </c>
      <c r="BD43" s="18"/>
      <c r="BE43" s="18"/>
    </row>
    <row r="44" spans="1:57" s="19" customFormat="1" ht="96" customHeight="1" x14ac:dyDescent="0.3">
      <c r="D44" s="4" t="s">
        <v>46</v>
      </c>
      <c r="E44" s="4" t="s">
        <v>111</v>
      </c>
      <c r="F44" s="4"/>
      <c r="G44" s="4"/>
      <c r="H44" s="4" t="s">
        <v>48</v>
      </c>
      <c r="I44" s="4" t="s">
        <v>49</v>
      </c>
      <c r="J44" s="4" t="s">
        <v>63</v>
      </c>
      <c r="K44" s="4" t="s">
        <v>143</v>
      </c>
      <c r="L44" s="4" t="s">
        <v>77</v>
      </c>
      <c r="M44" s="4" t="s">
        <v>84</v>
      </c>
      <c r="N44" s="4" t="s">
        <v>54</v>
      </c>
      <c r="O44" s="4" t="s">
        <v>144</v>
      </c>
      <c r="P44" s="4" t="s">
        <v>145</v>
      </c>
      <c r="Q44" s="15">
        <v>1</v>
      </c>
      <c r="R44" s="4" t="s">
        <v>57</v>
      </c>
      <c r="S44" s="4" t="s">
        <v>133</v>
      </c>
      <c r="T44" s="4" t="s">
        <v>146</v>
      </c>
      <c r="U44" s="4">
        <v>53</v>
      </c>
      <c r="V44" s="12" t="s">
        <v>147</v>
      </c>
      <c r="W44" s="13" t="str">
        <f>+VLOOKUP(V44,[2]Filtros!$G$8:$H$467,2,FALSE)</f>
        <v>Eventos Oficiales</v>
      </c>
      <c r="X44" s="14">
        <v>18000</v>
      </c>
      <c r="Y44" s="14">
        <v>0</v>
      </c>
      <c r="Z44" s="14">
        <v>0</v>
      </c>
      <c r="AA44" s="14">
        <v>0</v>
      </c>
      <c r="AB44" s="14">
        <f t="shared" si="5"/>
        <v>18000</v>
      </c>
      <c r="AC44" s="15">
        <v>0.33329999999999999</v>
      </c>
      <c r="AD44" s="15">
        <v>0.33329999999999999</v>
      </c>
      <c r="AE44" s="15">
        <v>0.33329999999999999</v>
      </c>
      <c r="AF44" s="15"/>
      <c r="AG44" s="15"/>
      <c r="AH44" s="15"/>
      <c r="AI44" s="15"/>
      <c r="AJ44" s="15"/>
      <c r="AK44" s="15"/>
      <c r="AL44" s="15"/>
      <c r="AM44" s="15"/>
      <c r="AN44" s="15"/>
      <c r="AO44" s="16">
        <f t="shared" si="0"/>
        <v>0.99990000000000001</v>
      </c>
      <c r="AP44" s="14">
        <f>+X44/3</f>
        <v>6000</v>
      </c>
      <c r="AQ44" s="14">
        <f>+AP44</f>
        <v>6000</v>
      </c>
      <c r="AR44" s="14">
        <f>+AQ44</f>
        <v>6000</v>
      </c>
      <c r="AS44" s="14"/>
      <c r="AT44" s="14"/>
      <c r="AU44" s="14"/>
      <c r="AV44" s="14"/>
      <c r="AW44" s="14"/>
      <c r="AX44" s="14"/>
      <c r="AY44" s="14"/>
      <c r="AZ44" s="14"/>
      <c r="BA44" s="14"/>
      <c r="BB44" s="14">
        <f t="shared" ref="BB44:BB45" si="6">SUM(AP44:BA44)</f>
        <v>18000</v>
      </c>
      <c r="BC44" s="17" t="s">
        <v>148</v>
      </c>
      <c r="BD44" s="18"/>
      <c r="BE44" s="18"/>
    </row>
    <row r="45" spans="1:57" ht="128.25" x14ac:dyDescent="0.25">
      <c r="D45" s="4" t="s">
        <v>46</v>
      </c>
      <c r="E45" s="4" t="s">
        <v>47</v>
      </c>
      <c r="F45" s="4"/>
      <c r="G45" s="4"/>
      <c r="H45" s="4" t="s">
        <v>48</v>
      </c>
      <c r="I45" s="4" t="s">
        <v>49</v>
      </c>
      <c r="J45" s="4" t="s">
        <v>63</v>
      </c>
      <c r="K45" s="4" t="s">
        <v>149</v>
      </c>
      <c r="L45" s="4" t="s">
        <v>77</v>
      </c>
      <c r="M45" s="4" t="s">
        <v>84</v>
      </c>
      <c r="N45" s="4" t="s">
        <v>54</v>
      </c>
      <c r="O45" s="4" t="s">
        <v>150</v>
      </c>
      <c r="P45" s="4" t="s">
        <v>151</v>
      </c>
      <c r="Q45" s="11">
        <v>1</v>
      </c>
      <c r="R45" s="4" t="s">
        <v>152</v>
      </c>
      <c r="S45" s="4" t="s">
        <v>153</v>
      </c>
      <c r="T45" s="4" t="s">
        <v>146</v>
      </c>
      <c r="U45" s="4">
        <v>53</v>
      </c>
      <c r="V45" s="12" t="s">
        <v>154</v>
      </c>
      <c r="W45" s="13" t="s">
        <v>150</v>
      </c>
      <c r="X45" s="14">
        <v>16194.34</v>
      </c>
      <c r="Y45" s="14">
        <v>0</v>
      </c>
      <c r="Z45" s="14"/>
      <c r="AA45" s="14">
        <v>0</v>
      </c>
      <c r="AB45" s="14">
        <f t="shared" si="5"/>
        <v>16194.34</v>
      </c>
      <c r="AC45" s="11"/>
      <c r="AD45" s="11">
        <v>1</v>
      </c>
      <c r="AE45" s="11"/>
      <c r="AF45" s="11"/>
      <c r="AG45" s="11"/>
      <c r="AH45" s="11"/>
      <c r="AI45" s="11"/>
      <c r="AJ45" s="11"/>
      <c r="AK45" s="11"/>
      <c r="AL45" s="15"/>
      <c r="AM45" s="15"/>
      <c r="AN45" s="15"/>
      <c r="AO45" s="16">
        <f t="shared" ref="AO45" si="7">SUM(AC45:AN45)</f>
        <v>1</v>
      </c>
      <c r="AP45" s="14"/>
      <c r="AQ45" s="14">
        <f>+AB45</f>
        <v>16194.34</v>
      </c>
      <c r="AR45" s="14"/>
      <c r="AS45" s="14"/>
      <c r="AT45" s="14"/>
      <c r="AU45" s="14"/>
      <c r="AV45" s="14"/>
      <c r="AW45" s="14"/>
      <c r="AX45" s="14"/>
      <c r="AY45" s="14"/>
      <c r="AZ45" s="14"/>
      <c r="BA45" s="14"/>
      <c r="BB45" s="14">
        <f t="shared" si="6"/>
        <v>16194.34</v>
      </c>
      <c r="BC45" s="17" t="s">
        <v>128</v>
      </c>
    </row>
    <row r="46" spans="1:57" ht="96" customHeight="1" x14ac:dyDescent="0.25">
      <c r="D46" s="4" t="s">
        <v>46</v>
      </c>
      <c r="E46" s="4" t="s">
        <v>74</v>
      </c>
      <c r="F46" s="4"/>
      <c r="G46" s="4"/>
      <c r="H46" s="4" t="s">
        <v>48</v>
      </c>
      <c r="I46" s="4" t="s">
        <v>49</v>
      </c>
      <c r="J46" s="4" t="s">
        <v>63</v>
      </c>
      <c r="K46" s="4" t="s">
        <v>149</v>
      </c>
      <c r="L46" s="4" t="s">
        <v>77</v>
      </c>
      <c r="M46" s="4" t="s">
        <v>84</v>
      </c>
      <c r="N46" s="4" t="s">
        <v>127</v>
      </c>
      <c r="O46" s="4" t="s">
        <v>150</v>
      </c>
      <c r="P46" s="4" t="s">
        <v>151</v>
      </c>
      <c r="Q46" s="11">
        <v>1</v>
      </c>
      <c r="R46" s="4" t="s">
        <v>152</v>
      </c>
      <c r="S46" s="4" t="s">
        <v>153</v>
      </c>
      <c r="T46" s="4" t="s">
        <v>146</v>
      </c>
      <c r="U46" s="4">
        <v>53</v>
      </c>
      <c r="V46" s="12" t="s">
        <v>154</v>
      </c>
      <c r="W46" s="13" t="s">
        <v>150</v>
      </c>
      <c r="X46" s="14">
        <v>4210.46</v>
      </c>
      <c r="Y46" s="14">
        <v>0</v>
      </c>
      <c r="Z46" s="14"/>
      <c r="AA46" s="14">
        <v>0</v>
      </c>
      <c r="AB46" s="14">
        <f t="shared" si="5"/>
        <v>4210.46</v>
      </c>
      <c r="AC46" s="11">
        <v>1</v>
      </c>
      <c r="AD46" s="11"/>
      <c r="AE46" s="11"/>
      <c r="AF46" s="11"/>
      <c r="AG46" s="11"/>
      <c r="AH46" s="11"/>
      <c r="AI46" s="11"/>
      <c r="AJ46" s="11"/>
      <c r="AK46" s="11"/>
      <c r="AL46" s="15"/>
      <c r="AM46" s="15"/>
      <c r="AN46" s="15"/>
      <c r="AO46" s="16">
        <f t="shared" si="0"/>
        <v>1</v>
      </c>
      <c r="AP46" s="14">
        <v>4210.46</v>
      </c>
      <c r="AQ46" s="14"/>
      <c r="AR46" s="14"/>
      <c r="AS46" s="14"/>
      <c r="AT46" s="14"/>
      <c r="AU46" s="14"/>
      <c r="AV46" s="14"/>
      <c r="AW46" s="14"/>
      <c r="AX46" s="14"/>
      <c r="AY46" s="14"/>
      <c r="AZ46" s="14"/>
      <c r="BA46" s="14"/>
      <c r="BB46" s="14">
        <f t="shared" si="4"/>
        <v>4210.46</v>
      </c>
      <c r="BC46" s="17" t="s">
        <v>128</v>
      </c>
    </row>
    <row r="47" spans="1:57" s="19" customFormat="1" ht="84.75" customHeight="1" x14ac:dyDescent="0.3">
      <c r="D47" s="4" t="s">
        <v>46</v>
      </c>
      <c r="E47" s="4" t="s">
        <v>47</v>
      </c>
      <c r="F47" s="4"/>
      <c r="G47" s="4"/>
      <c r="H47" s="4" t="s">
        <v>48</v>
      </c>
      <c r="I47" s="4" t="s">
        <v>49</v>
      </c>
      <c r="J47" s="4" t="s">
        <v>50</v>
      </c>
      <c r="K47" s="4" t="s">
        <v>155</v>
      </c>
      <c r="L47" s="4" t="s">
        <v>77</v>
      </c>
      <c r="M47" s="4" t="s">
        <v>84</v>
      </c>
      <c r="N47" s="4" t="s">
        <v>54</v>
      </c>
      <c r="O47" s="4" t="s">
        <v>156</v>
      </c>
      <c r="P47" s="4" t="s">
        <v>157</v>
      </c>
      <c r="Q47" s="11">
        <v>1</v>
      </c>
      <c r="R47" s="4" t="s">
        <v>152</v>
      </c>
      <c r="S47" s="4" t="s">
        <v>158</v>
      </c>
      <c r="T47" s="4" t="s">
        <v>59</v>
      </c>
      <c r="U47" s="4">
        <v>53</v>
      </c>
      <c r="V47" s="12" t="s">
        <v>159</v>
      </c>
      <c r="W47" s="13" t="str">
        <f>+VLOOKUP(V47,[2]Filtros!$G$8:$H$467,2,FALSE)</f>
        <v>Pasajes al Interior</v>
      </c>
      <c r="X47" s="14">
        <v>6166.39</v>
      </c>
      <c r="Y47" s="14"/>
      <c r="Z47" s="14">
        <v>0</v>
      </c>
      <c r="AA47" s="14">
        <v>0</v>
      </c>
      <c r="AB47" s="14">
        <f t="shared" si="5"/>
        <v>6166.39</v>
      </c>
      <c r="AC47" s="15"/>
      <c r="AD47" s="15">
        <v>0.5</v>
      </c>
      <c r="AE47" s="15">
        <v>0.5</v>
      </c>
      <c r="AF47" s="15"/>
      <c r="AG47" s="15"/>
      <c r="AH47" s="15"/>
      <c r="AI47" s="15"/>
      <c r="AJ47" s="15"/>
      <c r="AK47" s="15"/>
      <c r="AL47" s="11"/>
      <c r="AM47" s="11"/>
      <c r="AN47" s="11"/>
      <c r="AO47" s="16">
        <f t="shared" si="0"/>
        <v>1</v>
      </c>
      <c r="AP47" s="14"/>
      <c r="AQ47" s="14">
        <f>+AB47/2</f>
        <v>3083.1950000000002</v>
      </c>
      <c r="AR47" s="14">
        <f>+AQ47</f>
        <v>3083.1950000000002</v>
      </c>
      <c r="AS47" s="14"/>
      <c r="AT47" s="14"/>
      <c r="AU47" s="14"/>
      <c r="AV47" s="14"/>
      <c r="AW47" s="14"/>
      <c r="AX47" s="14"/>
      <c r="AY47" s="14"/>
      <c r="AZ47" s="14"/>
      <c r="BA47" s="14"/>
      <c r="BB47" s="14">
        <f t="shared" si="4"/>
        <v>6166.39</v>
      </c>
      <c r="BC47" s="17" t="s">
        <v>128</v>
      </c>
      <c r="BD47" s="18"/>
      <c r="BE47" s="18"/>
    </row>
    <row r="48" spans="1:57" ht="84" customHeight="1" x14ac:dyDescent="0.25">
      <c r="D48" s="4" t="s">
        <v>46</v>
      </c>
      <c r="E48" s="4" t="s">
        <v>47</v>
      </c>
      <c r="F48" s="4"/>
      <c r="G48" s="4"/>
      <c r="H48" s="4" t="s">
        <v>48</v>
      </c>
      <c r="I48" s="4" t="s">
        <v>49</v>
      </c>
      <c r="J48" s="4" t="s">
        <v>50</v>
      </c>
      <c r="K48" s="4" t="s">
        <v>155</v>
      </c>
      <c r="L48" s="4" t="s">
        <v>77</v>
      </c>
      <c r="M48" s="4" t="s">
        <v>84</v>
      </c>
      <c r="N48" s="4" t="s">
        <v>127</v>
      </c>
      <c r="O48" s="4" t="s">
        <v>156</v>
      </c>
      <c r="P48" s="4" t="s">
        <v>157</v>
      </c>
      <c r="Q48" s="11">
        <v>1</v>
      </c>
      <c r="R48" s="4" t="s">
        <v>152</v>
      </c>
      <c r="S48" s="4" t="s">
        <v>158</v>
      </c>
      <c r="T48" s="4" t="s">
        <v>59</v>
      </c>
      <c r="U48" s="4">
        <v>53</v>
      </c>
      <c r="V48" s="12" t="s">
        <v>159</v>
      </c>
      <c r="W48" s="13" t="str">
        <f>+VLOOKUP(V48,[2]Filtros!$G$8:$H$467,2,FALSE)</f>
        <v>Pasajes al Interior</v>
      </c>
      <c r="X48" s="14">
        <v>5833.61</v>
      </c>
      <c r="Y48" s="14">
        <v>0</v>
      </c>
      <c r="Z48" s="14">
        <v>0</v>
      </c>
      <c r="AA48" s="14">
        <v>0</v>
      </c>
      <c r="AB48" s="14">
        <f t="shared" si="5"/>
        <v>5833.61</v>
      </c>
      <c r="AC48" s="11">
        <v>1</v>
      </c>
      <c r="AD48" s="11"/>
      <c r="AE48" s="11"/>
      <c r="AF48" s="11"/>
      <c r="AG48" s="11"/>
      <c r="AH48" s="11"/>
      <c r="AI48" s="11"/>
      <c r="AJ48" s="11"/>
      <c r="AK48" s="11"/>
      <c r="AL48" s="11"/>
      <c r="AM48" s="11"/>
      <c r="AN48" s="11"/>
      <c r="AO48" s="16">
        <f t="shared" si="0"/>
        <v>1</v>
      </c>
      <c r="AP48" s="14">
        <f>+AB48</f>
        <v>5833.61</v>
      </c>
      <c r="AQ48" s="14"/>
      <c r="AR48" s="14"/>
      <c r="AS48" s="14"/>
      <c r="AT48" s="14"/>
      <c r="AU48" s="14"/>
      <c r="AV48" s="14"/>
      <c r="AW48" s="14"/>
      <c r="AX48" s="14"/>
      <c r="AY48" s="14"/>
      <c r="AZ48" s="14"/>
      <c r="BA48" s="14"/>
      <c r="BB48" s="14">
        <f t="shared" si="4"/>
        <v>5833.61</v>
      </c>
      <c r="BC48" s="17" t="s">
        <v>128</v>
      </c>
    </row>
    <row r="49" spans="1:114" s="19" customFormat="1" ht="128.25" x14ac:dyDescent="0.3">
      <c r="D49" s="4" t="s">
        <v>46</v>
      </c>
      <c r="E49" s="4" t="s">
        <v>47</v>
      </c>
      <c r="F49" s="4"/>
      <c r="G49" s="4"/>
      <c r="H49" s="4" t="s">
        <v>48</v>
      </c>
      <c r="I49" s="4" t="s">
        <v>49</v>
      </c>
      <c r="J49" s="4" t="s">
        <v>50</v>
      </c>
      <c r="K49" s="4" t="s">
        <v>160</v>
      </c>
      <c r="L49" s="4" t="s">
        <v>77</v>
      </c>
      <c r="M49" s="4" t="s">
        <v>84</v>
      </c>
      <c r="N49" s="4" t="s">
        <v>54</v>
      </c>
      <c r="O49" s="4" t="s">
        <v>156</v>
      </c>
      <c r="P49" s="4" t="s">
        <v>157</v>
      </c>
      <c r="Q49" s="11">
        <v>1</v>
      </c>
      <c r="R49" s="4" t="s">
        <v>152</v>
      </c>
      <c r="S49" s="4" t="s">
        <v>158</v>
      </c>
      <c r="T49" s="4" t="s">
        <v>59</v>
      </c>
      <c r="U49" s="4">
        <v>53</v>
      </c>
      <c r="V49" s="12" t="s">
        <v>161</v>
      </c>
      <c r="W49" s="13" t="str">
        <f>+VLOOKUP(V49,[2]Filtros!$G$8:$H$467,2,FALSE)</f>
        <v>Pasajes al Exterior</v>
      </c>
      <c r="X49" s="14">
        <v>18000</v>
      </c>
      <c r="Y49" s="14">
        <v>0</v>
      </c>
      <c r="Z49" s="14">
        <v>0</v>
      </c>
      <c r="AA49" s="14">
        <v>0</v>
      </c>
      <c r="AB49" s="14">
        <f t="shared" si="5"/>
        <v>18000</v>
      </c>
      <c r="AC49" s="11"/>
      <c r="AD49" s="11">
        <v>0.5</v>
      </c>
      <c r="AE49" s="11">
        <v>0.5</v>
      </c>
      <c r="AF49" s="11"/>
      <c r="AG49" s="11"/>
      <c r="AH49" s="15"/>
      <c r="AI49" s="15"/>
      <c r="AJ49" s="11"/>
      <c r="AK49" s="11"/>
      <c r="AL49" s="15"/>
      <c r="AM49" s="11"/>
      <c r="AN49" s="11"/>
      <c r="AO49" s="29">
        <f t="shared" si="0"/>
        <v>1</v>
      </c>
      <c r="AP49" s="14"/>
      <c r="AQ49" s="14">
        <v>9000</v>
      </c>
      <c r="AR49" s="14">
        <v>9000</v>
      </c>
      <c r="AS49" s="14"/>
      <c r="AT49" s="14"/>
      <c r="AU49" s="14"/>
      <c r="AV49" s="14"/>
      <c r="AW49" s="14"/>
      <c r="AX49" s="14"/>
      <c r="AY49" s="14"/>
      <c r="AZ49" s="14"/>
      <c r="BA49" s="14"/>
      <c r="BB49" s="14">
        <f t="shared" ref="BB49:BB61" si="8">SUM(AP49:BA49)</f>
        <v>18000</v>
      </c>
      <c r="BC49" s="17" t="s">
        <v>128</v>
      </c>
      <c r="BD49" s="18"/>
      <c r="BE49" s="18"/>
    </row>
    <row r="50" spans="1:114" ht="128.25" x14ac:dyDescent="0.25">
      <c r="D50" s="4" t="s">
        <v>46</v>
      </c>
      <c r="E50" s="4" t="s">
        <v>47</v>
      </c>
      <c r="F50" s="4"/>
      <c r="G50" s="4"/>
      <c r="H50" s="4" t="s">
        <v>48</v>
      </c>
      <c r="I50" s="4" t="s">
        <v>49</v>
      </c>
      <c r="J50" s="4" t="s">
        <v>50</v>
      </c>
      <c r="K50" s="4" t="s">
        <v>160</v>
      </c>
      <c r="L50" s="4" t="s">
        <v>77</v>
      </c>
      <c r="M50" s="4" t="s">
        <v>84</v>
      </c>
      <c r="N50" s="4" t="s">
        <v>127</v>
      </c>
      <c r="O50" s="4" t="s">
        <v>156</v>
      </c>
      <c r="P50" s="4" t="s">
        <v>157</v>
      </c>
      <c r="Q50" s="11">
        <v>1</v>
      </c>
      <c r="R50" s="4" t="s">
        <v>152</v>
      </c>
      <c r="S50" s="4" t="s">
        <v>158</v>
      </c>
      <c r="T50" s="4" t="s">
        <v>59</v>
      </c>
      <c r="U50" s="4">
        <v>53</v>
      </c>
      <c r="V50" s="12" t="s">
        <v>161</v>
      </c>
      <c r="W50" s="13" t="str">
        <f>+VLOOKUP(V50,[2]Filtros!$G$8:$H$467,2,FALSE)</f>
        <v>Pasajes al Exterior</v>
      </c>
      <c r="X50" s="14">
        <v>2000</v>
      </c>
      <c r="Y50" s="14">
        <v>0</v>
      </c>
      <c r="Z50" s="14">
        <v>0</v>
      </c>
      <c r="AA50" s="14">
        <v>0</v>
      </c>
      <c r="AB50" s="14">
        <f t="shared" si="5"/>
        <v>2000</v>
      </c>
      <c r="AC50" s="11">
        <v>1</v>
      </c>
      <c r="AD50" s="11"/>
      <c r="AE50" s="11"/>
      <c r="AF50" s="11"/>
      <c r="AG50" s="11"/>
      <c r="AH50" s="11"/>
      <c r="AI50" s="11"/>
      <c r="AJ50" s="11"/>
      <c r="AK50" s="11"/>
      <c r="AL50" s="11"/>
      <c r="AM50" s="11"/>
      <c r="AN50" s="11"/>
      <c r="AO50" s="16">
        <f t="shared" si="0"/>
        <v>1</v>
      </c>
      <c r="AP50" s="14">
        <v>2000</v>
      </c>
      <c r="AQ50" s="14"/>
      <c r="AR50" s="14"/>
      <c r="AS50" s="14"/>
      <c r="AT50" s="14"/>
      <c r="AU50" s="14"/>
      <c r="AV50" s="14"/>
      <c r="AW50" s="14"/>
      <c r="AX50" s="14"/>
      <c r="AY50" s="14"/>
      <c r="AZ50" s="14"/>
      <c r="BA50" s="14"/>
      <c r="BB50" s="14">
        <f t="shared" si="8"/>
        <v>2000</v>
      </c>
      <c r="BC50" s="17" t="s">
        <v>128</v>
      </c>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row>
    <row r="51" spans="1:114" ht="128.25" x14ac:dyDescent="0.25">
      <c r="D51" s="4" t="s">
        <v>46</v>
      </c>
      <c r="E51" s="4" t="s">
        <v>47</v>
      </c>
      <c r="F51" s="4"/>
      <c r="G51" s="4"/>
      <c r="H51" s="4" t="s">
        <v>48</v>
      </c>
      <c r="I51" s="4" t="s">
        <v>49</v>
      </c>
      <c r="J51" s="4" t="s">
        <v>63</v>
      </c>
      <c r="K51" s="4" t="s">
        <v>155</v>
      </c>
      <c r="L51" s="4" t="s">
        <v>77</v>
      </c>
      <c r="M51" s="4" t="s">
        <v>162</v>
      </c>
      <c r="N51" s="4" t="s">
        <v>54</v>
      </c>
      <c r="O51" s="4" t="s">
        <v>163</v>
      </c>
      <c r="P51" s="4" t="s">
        <v>164</v>
      </c>
      <c r="Q51" s="15">
        <v>1</v>
      </c>
      <c r="R51" s="4" t="s">
        <v>152</v>
      </c>
      <c r="S51" s="4" t="s">
        <v>165</v>
      </c>
      <c r="T51" s="4" t="s">
        <v>146</v>
      </c>
      <c r="U51" s="4">
        <v>53</v>
      </c>
      <c r="V51" s="12" t="s">
        <v>166</v>
      </c>
      <c r="W51" s="13" t="str">
        <f>+VLOOKUP(V51,[2]Filtros!$G$8:$H$478,2,FALSE)</f>
        <v>Viáticos y Subsistencias en el Interior</v>
      </c>
      <c r="X51" s="14">
        <v>4000</v>
      </c>
      <c r="Y51" s="14">
        <v>0</v>
      </c>
      <c r="Z51" s="14">
        <v>0</v>
      </c>
      <c r="AA51" s="14">
        <v>0</v>
      </c>
      <c r="AB51" s="14">
        <f t="shared" si="5"/>
        <v>4000</v>
      </c>
      <c r="AC51" s="15">
        <v>0.33329999999999999</v>
      </c>
      <c r="AD51" s="15">
        <v>0.33329999999999999</v>
      </c>
      <c r="AE51" s="15">
        <v>0.33329999999999999</v>
      </c>
      <c r="AF51" s="11"/>
      <c r="AG51" s="11"/>
      <c r="AH51" s="11"/>
      <c r="AI51" s="11"/>
      <c r="AJ51" s="11"/>
      <c r="AK51" s="11"/>
      <c r="AL51" s="11"/>
      <c r="AM51" s="11"/>
      <c r="AN51" s="11"/>
      <c r="AO51" s="16">
        <f t="shared" si="0"/>
        <v>0.99990000000000001</v>
      </c>
      <c r="AP51" s="14">
        <f>+X51/3</f>
        <v>1333.3333333333333</v>
      </c>
      <c r="AQ51" s="14">
        <f>+AP51</f>
        <v>1333.3333333333333</v>
      </c>
      <c r="AR51" s="14">
        <f>+AQ51</f>
        <v>1333.3333333333333</v>
      </c>
      <c r="AS51" s="14"/>
      <c r="AT51" s="14"/>
      <c r="AU51" s="14"/>
      <c r="AV51" s="14"/>
      <c r="AW51" s="14"/>
      <c r="AX51" s="14"/>
      <c r="AY51" s="14"/>
      <c r="AZ51" s="14"/>
      <c r="BA51" s="14"/>
      <c r="BB51" s="14">
        <f t="shared" si="8"/>
        <v>4000</v>
      </c>
      <c r="BC51" s="17" t="s">
        <v>167</v>
      </c>
    </row>
    <row r="52" spans="1:114" ht="128.25" x14ac:dyDescent="0.25">
      <c r="D52" s="4" t="s">
        <v>46</v>
      </c>
      <c r="E52" s="4" t="s">
        <v>47</v>
      </c>
      <c r="F52" s="4"/>
      <c r="G52" s="4"/>
      <c r="H52" s="4" t="s">
        <v>48</v>
      </c>
      <c r="I52" s="4" t="s">
        <v>49</v>
      </c>
      <c r="J52" s="4" t="s">
        <v>63</v>
      </c>
      <c r="K52" s="4" t="s">
        <v>160</v>
      </c>
      <c r="L52" s="4" t="s">
        <v>77</v>
      </c>
      <c r="M52" s="4" t="s">
        <v>162</v>
      </c>
      <c r="N52" s="4" t="s">
        <v>54</v>
      </c>
      <c r="O52" s="4" t="s">
        <v>163</v>
      </c>
      <c r="P52" s="4" t="s">
        <v>164</v>
      </c>
      <c r="Q52" s="15">
        <v>1</v>
      </c>
      <c r="R52" s="4" t="s">
        <v>152</v>
      </c>
      <c r="S52" s="4" t="s">
        <v>165</v>
      </c>
      <c r="T52" s="4" t="s">
        <v>146</v>
      </c>
      <c r="U52" s="4">
        <v>53</v>
      </c>
      <c r="V52" s="12" t="s">
        <v>168</v>
      </c>
      <c r="W52" s="13" t="str">
        <f>+VLOOKUP(V52,[2]Filtros!$G$8:$H$478,2,FALSE)</f>
        <v>Viáticos y Subsistencias en el Exterior</v>
      </c>
      <c r="X52" s="14">
        <v>6000</v>
      </c>
      <c r="Y52" s="14">
        <v>0</v>
      </c>
      <c r="Z52" s="14">
        <v>0</v>
      </c>
      <c r="AA52" s="14">
        <v>0</v>
      </c>
      <c r="AB52" s="14">
        <f t="shared" si="5"/>
        <v>6000</v>
      </c>
      <c r="AC52" s="15">
        <v>0.33329999999999999</v>
      </c>
      <c r="AD52" s="15">
        <v>0.33329999999999999</v>
      </c>
      <c r="AE52" s="15">
        <v>0.33329999999999999</v>
      </c>
      <c r="AF52" s="11"/>
      <c r="AG52" s="11"/>
      <c r="AH52" s="11"/>
      <c r="AI52" s="11"/>
      <c r="AJ52" s="11"/>
      <c r="AK52" s="11"/>
      <c r="AL52" s="11"/>
      <c r="AM52" s="11"/>
      <c r="AN52" s="11"/>
      <c r="AO52" s="16">
        <f t="shared" ref="AO52" si="9">SUM(AC52:AN52)</f>
        <v>0.99990000000000001</v>
      </c>
      <c r="AP52" s="14">
        <f>+X52/3</f>
        <v>2000</v>
      </c>
      <c r="AQ52" s="14">
        <f>+AP52</f>
        <v>2000</v>
      </c>
      <c r="AR52" s="14">
        <f>+AQ52</f>
        <v>2000</v>
      </c>
      <c r="AS52" s="14"/>
      <c r="AT52" s="14"/>
      <c r="AU52" s="14"/>
      <c r="AV52" s="14"/>
      <c r="AW52" s="14"/>
      <c r="AX52" s="14"/>
      <c r="AY52" s="14"/>
      <c r="AZ52" s="14"/>
      <c r="BA52" s="14"/>
      <c r="BB52" s="14">
        <f t="shared" si="8"/>
        <v>6000</v>
      </c>
      <c r="BC52" s="17" t="s">
        <v>167</v>
      </c>
    </row>
    <row r="53" spans="1:114" s="45" customFormat="1" ht="142.5" x14ac:dyDescent="0.25">
      <c r="D53" s="34" t="s">
        <v>46</v>
      </c>
      <c r="E53" s="34" t="s">
        <v>74</v>
      </c>
      <c r="F53" s="34"/>
      <c r="G53" s="34"/>
      <c r="H53" s="34" t="s">
        <v>48</v>
      </c>
      <c r="I53" s="34" t="s">
        <v>49</v>
      </c>
      <c r="J53" s="34" t="s">
        <v>63</v>
      </c>
      <c r="K53" s="34" t="s">
        <v>169</v>
      </c>
      <c r="L53" s="34" t="s">
        <v>170</v>
      </c>
      <c r="M53" s="34" t="s">
        <v>84</v>
      </c>
      <c r="N53" s="34" t="s">
        <v>54</v>
      </c>
      <c r="O53" s="34" t="s">
        <v>171</v>
      </c>
      <c r="P53" s="34" t="s">
        <v>172</v>
      </c>
      <c r="Q53" s="39">
        <v>1</v>
      </c>
      <c r="R53" s="34" t="s">
        <v>57</v>
      </c>
      <c r="S53" s="34" t="s">
        <v>173</v>
      </c>
      <c r="T53" s="34" t="s">
        <v>146</v>
      </c>
      <c r="U53" s="34">
        <v>53</v>
      </c>
      <c r="V53" s="36" t="s">
        <v>174</v>
      </c>
      <c r="W53" s="37" t="str">
        <f>+VLOOKUP(V53,[2]Filtros!$G$8:$H$478,2,FALSE)</f>
        <v>Edificios, Locales, Residencias y Cableado Estructurado (Instalación, Mantenimiento y Reparación)</v>
      </c>
      <c r="X53" s="38">
        <v>6000</v>
      </c>
      <c r="Y53" s="38">
        <v>0</v>
      </c>
      <c r="Z53" s="38">
        <v>0</v>
      </c>
      <c r="AA53" s="38">
        <v>0</v>
      </c>
      <c r="AB53" s="38">
        <v>0</v>
      </c>
      <c r="AC53" s="35"/>
      <c r="AD53" s="35"/>
      <c r="AE53" s="35"/>
      <c r="AF53" s="35"/>
      <c r="AG53" s="35"/>
      <c r="AH53" s="35"/>
      <c r="AI53" s="35"/>
      <c r="AJ53" s="35"/>
      <c r="AK53" s="35"/>
      <c r="AL53" s="35"/>
      <c r="AM53" s="35"/>
      <c r="AN53" s="35"/>
      <c r="AO53" s="43">
        <f t="shared" si="0"/>
        <v>0</v>
      </c>
      <c r="AP53" s="38"/>
      <c r="AQ53" s="38">
        <v>6000</v>
      </c>
      <c r="AR53" s="38"/>
      <c r="AS53" s="38"/>
      <c r="AT53" s="38"/>
      <c r="AU53" s="38"/>
      <c r="AV53" s="38"/>
      <c r="AW53" s="38"/>
      <c r="AX53" s="38"/>
      <c r="AY53" s="38"/>
      <c r="AZ53" s="38"/>
      <c r="BA53" s="38"/>
      <c r="BB53" s="38">
        <v>0</v>
      </c>
      <c r="BC53" s="41" t="s">
        <v>175</v>
      </c>
      <c r="BD53" s="34" t="s">
        <v>176</v>
      </c>
      <c r="BE53" s="46"/>
    </row>
    <row r="54" spans="1:114" s="45" customFormat="1" ht="142.5" x14ac:dyDescent="0.25">
      <c r="D54" s="34" t="s">
        <v>46</v>
      </c>
      <c r="E54" s="34" t="s">
        <v>74</v>
      </c>
      <c r="F54" s="34"/>
      <c r="G54" s="34"/>
      <c r="H54" s="34" t="s">
        <v>48</v>
      </c>
      <c r="I54" s="34" t="s">
        <v>49</v>
      </c>
      <c r="J54" s="34" t="s">
        <v>63</v>
      </c>
      <c r="K54" s="34" t="s">
        <v>177</v>
      </c>
      <c r="L54" s="34" t="s">
        <v>178</v>
      </c>
      <c r="M54" s="34" t="s">
        <v>84</v>
      </c>
      <c r="N54" s="34" t="s">
        <v>54</v>
      </c>
      <c r="O54" s="34" t="s">
        <v>171</v>
      </c>
      <c r="P54" s="34" t="s">
        <v>172</v>
      </c>
      <c r="Q54" s="39">
        <v>1</v>
      </c>
      <c r="R54" s="34" t="s">
        <v>57</v>
      </c>
      <c r="S54" s="34" t="s">
        <v>173</v>
      </c>
      <c r="T54" s="34" t="s">
        <v>146</v>
      </c>
      <c r="U54" s="34">
        <v>53</v>
      </c>
      <c r="V54" s="36" t="s">
        <v>174</v>
      </c>
      <c r="W54" s="37" t="str">
        <f>+VLOOKUP(V54,[2]Filtros!$G$8:$H$478,2,FALSE)</f>
        <v>Edificios, Locales, Residencias y Cableado Estructurado (Instalación, Mantenimiento y Reparación)</v>
      </c>
      <c r="X54" s="38">
        <v>3000</v>
      </c>
      <c r="Y54" s="38">
        <v>0</v>
      </c>
      <c r="Z54" s="38">
        <v>0</v>
      </c>
      <c r="AA54" s="38">
        <v>0</v>
      </c>
      <c r="AB54" s="38">
        <v>0</v>
      </c>
      <c r="AC54" s="35"/>
      <c r="AD54" s="35"/>
      <c r="AE54" s="35"/>
      <c r="AF54" s="35"/>
      <c r="AG54" s="35"/>
      <c r="AH54" s="35"/>
      <c r="AI54" s="35"/>
      <c r="AJ54" s="35"/>
      <c r="AK54" s="35"/>
      <c r="AL54" s="35"/>
      <c r="AM54" s="35"/>
      <c r="AN54" s="35"/>
      <c r="AO54" s="43">
        <f t="shared" ref="AO54:AO56" si="10">SUM(AC54:AN54)</f>
        <v>0</v>
      </c>
      <c r="AP54" s="38">
        <v>3000</v>
      </c>
      <c r="AQ54" s="38"/>
      <c r="AR54" s="38"/>
      <c r="AS54" s="38"/>
      <c r="AT54" s="38"/>
      <c r="AU54" s="38"/>
      <c r="AV54" s="38"/>
      <c r="AW54" s="38"/>
      <c r="AX54" s="38"/>
      <c r="AY54" s="38"/>
      <c r="AZ54" s="38"/>
      <c r="BA54" s="38"/>
      <c r="BB54" s="38">
        <v>0</v>
      </c>
      <c r="BC54" s="41" t="s">
        <v>175</v>
      </c>
      <c r="BD54" s="34" t="s">
        <v>176</v>
      </c>
      <c r="BE54" s="46"/>
    </row>
    <row r="55" spans="1:114" s="45" customFormat="1" ht="142.5" x14ac:dyDescent="0.25">
      <c r="D55" s="34" t="s">
        <v>46</v>
      </c>
      <c r="E55" s="34" t="s">
        <v>74</v>
      </c>
      <c r="F55" s="34"/>
      <c r="G55" s="34"/>
      <c r="H55" s="34" t="s">
        <v>48</v>
      </c>
      <c r="I55" s="34" t="s">
        <v>49</v>
      </c>
      <c r="J55" s="34" t="s">
        <v>63</v>
      </c>
      <c r="K55" s="34" t="s">
        <v>179</v>
      </c>
      <c r="L55" s="34" t="s">
        <v>180</v>
      </c>
      <c r="M55" s="34" t="s">
        <v>84</v>
      </c>
      <c r="N55" s="34" t="s">
        <v>54</v>
      </c>
      <c r="O55" s="34" t="s">
        <v>171</v>
      </c>
      <c r="P55" s="34" t="s">
        <v>172</v>
      </c>
      <c r="Q55" s="39">
        <v>1</v>
      </c>
      <c r="R55" s="34" t="s">
        <v>57</v>
      </c>
      <c r="S55" s="34" t="s">
        <v>173</v>
      </c>
      <c r="T55" s="34" t="s">
        <v>146</v>
      </c>
      <c r="U55" s="34">
        <v>53</v>
      </c>
      <c r="V55" s="36" t="s">
        <v>174</v>
      </c>
      <c r="W55" s="37" t="str">
        <f>+VLOOKUP(V55,[2]Filtros!$G$8:$H$478,2,FALSE)</f>
        <v>Edificios, Locales, Residencias y Cableado Estructurado (Instalación, Mantenimiento y Reparación)</v>
      </c>
      <c r="X55" s="38">
        <v>7293</v>
      </c>
      <c r="Y55" s="38">
        <v>0</v>
      </c>
      <c r="Z55" s="38"/>
      <c r="AA55" s="38">
        <v>0</v>
      </c>
      <c r="AB55" s="38">
        <v>0</v>
      </c>
      <c r="AC55" s="35"/>
      <c r="AD55" s="35"/>
      <c r="AE55" s="35"/>
      <c r="AF55" s="35"/>
      <c r="AG55" s="35"/>
      <c r="AH55" s="35"/>
      <c r="AI55" s="35"/>
      <c r="AJ55" s="35"/>
      <c r="AK55" s="35"/>
      <c r="AL55" s="35"/>
      <c r="AM55" s="35"/>
      <c r="AN55" s="35"/>
      <c r="AO55" s="43">
        <f t="shared" si="10"/>
        <v>0</v>
      </c>
      <c r="AP55" s="38"/>
      <c r="AQ55" s="38"/>
      <c r="AR55" s="38">
        <v>7293</v>
      </c>
      <c r="AS55" s="38"/>
      <c r="AT55" s="38"/>
      <c r="AU55" s="38"/>
      <c r="AV55" s="38"/>
      <c r="AW55" s="38"/>
      <c r="AX55" s="38"/>
      <c r="AY55" s="38"/>
      <c r="AZ55" s="38"/>
      <c r="BA55" s="38"/>
      <c r="BB55" s="38">
        <v>0</v>
      </c>
      <c r="BC55" s="41" t="s">
        <v>175</v>
      </c>
      <c r="BD55" s="34" t="s">
        <v>176</v>
      </c>
      <c r="BE55" s="46"/>
    </row>
    <row r="56" spans="1:114" s="45" customFormat="1" ht="199.5" x14ac:dyDescent="0.25">
      <c r="D56" s="34" t="s">
        <v>181</v>
      </c>
      <c r="E56" s="34" t="s">
        <v>182</v>
      </c>
      <c r="F56" s="34"/>
      <c r="G56" s="34"/>
      <c r="H56" s="34" t="s">
        <v>48</v>
      </c>
      <c r="I56" s="34" t="s">
        <v>49</v>
      </c>
      <c r="J56" s="34" t="s">
        <v>63</v>
      </c>
      <c r="K56" s="34" t="s">
        <v>183</v>
      </c>
      <c r="L56" s="34" t="s">
        <v>184</v>
      </c>
      <c r="M56" s="34" t="s">
        <v>185</v>
      </c>
      <c r="N56" s="34" t="s">
        <v>54</v>
      </c>
      <c r="O56" s="34" t="s">
        <v>186</v>
      </c>
      <c r="P56" s="34" t="s">
        <v>187</v>
      </c>
      <c r="Q56" s="39">
        <v>1</v>
      </c>
      <c r="R56" s="34" t="s">
        <v>57</v>
      </c>
      <c r="S56" s="34" t="s">
        <v>173</v>
      </c>
      <c r="T56" s="34" t="s">
        <v>146</v>
      </c>
      <c r="U56" s="34">
        <v>53</v>
      </c>
      <c r="V56" s="36" t="s">
        <v>174</v>
      </c>
      <c r="W56" s="37" t="str">
        <f>+VLOOKUP(V56,[2]Filtros!$G$8:$H$478,2,FALSE)</f>
        <v>Edificios, Locales, Residencias y Cableado Estructurado (Instalación, Mantenimiento y Reparación)</v>
      </c>
      <c r="X56" s="38">
        <v>0</v>
      </c>
      <c r="Y56" s="38">
        <v>0</v>
      </c>
      <c r="Z56" s="38">
        <v>0</v>
      </c>
      <c r="AA56" s="38">
        <v>16293</v>
      </c>
      <c r="AB56" s="38">
        <f>X55+X54+X53</f>
        <v>16293</v>
      </c>
      <c r="AC56" s="35"/>
      <c r="AD56" s="35"/>
      <c r="AE56" s="35">
        <v>1</v>
      </c>
      <c r="AF56" s="35"/>
      <c r="AG56" s="35"/>
      <c r="AH56" s="35"/>
      <c r="AI56" s="35"/>
      <c r="AJ56" s="35"/>
      <c r="AK56" s="35"/>
      <c r="AL56" s="35"/>
      <c r="AM56" s="35"/>
      <c r="AN56" s="35"/>
      <c r="AO56" s="43">
        <f t="shared" si="10"/>
        <v>1</v>
      </c>
      <c r="AP56" s="38"/>
      <c r="AQ56" s="38"/>
      <c r="AR56" s="38">
        <v>7293</v>
      </c>
      <c r="AS56" s="38"/>
      <c r="AT56" s="38"/>
      <c r="AU56" s="38"/>
      <c r="AV56" s="38"/>
      <c r="AW56" s="38"/>
      <c r="AX56" s="38"/>
      <c r="AY56" s="38"/>
      <c r="AZ56" s="38"/>
      <c r="BA56" s="38"/>
      <c r="BB56" s="38">
        <f>AB56</f>
        <v>16293</v>
      </c>
      <c r="BC56" s="41" t="s">
        <v>188</v>
      </c>
      <c r="BD56" s="34" t="s">
        <v>189</v>
      </c>
      <c r="BE56" s="46"/>
    </row>
    <row r="57" spans="1:114" ht="128.25" x14ac:dyDescent="0.25">
      <c r="D57" s="4" t="s">
        <v>190</v>
      </c>
      <c r="E57" s="4" t="s">
        <v>191</v>
      </c>
      <c r="F57" s="4"/>
      <c r="G57" s="4"/>
      <c r="H57" s="4" t="s">
        <v>48</v>
      </c>
      <c r="I57" s="4" t="s">
        <v>49</v>
      </c>
      <c r="J57" s="4" t="s">
        <v>63</v>
      </c>
      <c r="K57" s="4" t="s">
        <v>192</v>
      </c>
      <c r="L57" s="4" t="s">
        <v>193</v>
      </c>
      <c r="M57" s="4" t="s">
        <v>84</v>
      </c>
      <c r="N57" s="4" t="s">
        <v>54</v>
      </c>
      <c r="O57" s="4" t="s">
        <v>194</v>
      </c>
      <c r="P57" s="4" t="s">
        <v>195</v>
      </c>
      <c r="Q57" s="16">
        <v>1</v>
      </c>
      <c r="R57" s="4" t="s">
        <v>196</v>
      </c>
      <c r="S57" s="4" t="s">
        <v>197</v>
      </c>
      <c r="T57" s="4" t="s">
        <v>59</v>
      </c>
      <c r="U57" s="4">
        <v>53</v>
      </c>
      <c r="V57" s="12" t="s">
        <v>174</v>
      </c>
      <c r="W57" s="13" t="str">
        <f>+VLOOKUP(V57,[2]Filtros!$G$8:$H$478,2,FALSE)</f>
        <v>Edificios, Locales, Residencias y Cableado Estructurado (Instalación, Mantenimiento y Reparación)</v>
      </c>
      <c r="X57" s="14">
        <v>16000</v>
      </c>
      <c r="Y57" s="14"/>
      <c r="Z57" s="14"/>
      <c r="AA57" s="14"/>
      <c r="AB57" s="14">
        <v>16000</v>
      </c>
      <c r="AC57" s="15"/>
      <c r="AD57" s="15"/>
      <c r="AE57" s="15">
        <v>1</v>
      </c>
      <c r="AF57" s="15">
        <v>8.3333333333333343E-2</v>
      </c>
      <c r="AG57" s="15">
        <v>8.3333333333333343E-2</v>
      </c>
      <c r="AH57" s="15">
        <v>8.3333333333333343E-2</v>
      </c>
      <c r="AI57" s="15">
        <v>8.3333333333333343E-2</v>
      </c>
      <c r="AJ57" s="15">
        <v>8.3333333333333343E-2</v>
      </c>
      <c r="AK57" s="15">
        <v>8.3333333333333343E-2</v>
      </c>
      <c r="AL57" s="15">
        <v>8.3333333333333343E-2</v>
      </c>
      <c r="AM57" s="15">
        <v>8.3333333333333343E-2</v>
      </c>
      <c r="AN57" s="15">
        <v>8.3333333333333343E-2</v>
      </c>
      <c r="AO57" s="16">
        <v>1.0000000000000002</v>
      </c>
      <c r="AP57" s="14">
        <v>8000</v>
      </c>
      <c r="AQ57" s="14"/>
      <c r="AR57" s="14">
        <v>8000</v>
      </c>
      <c r="AS57" s="14"/>
      <c r="AT57" s="14"/>
      <c r="AU57" s="14"/>
      <c r="AV57" s="14"/>
      <c r="AW57" s="14"/>
      <c r="AX57" s="14"/>
      <c r="AY57" s="14"/>
      <c r="AZ57" s="14"/>
      <c r="BA57" s="14"/>
      <c r="BB57" s="14">
        <f t="shared" si="8"/>
        <v>16000</v>
      </c>
      <c r="BC57" s="17" t="s">
        <v>128</v>
      </c>
    </row>
    <row r="58" spans="1:114" ht="128.25" x14ac:dyDescent="0.25">
      <c r="D58" s="4" t="s">
        <v>46</v>
      </c>
      <c r="E58" s="4" t="s">
        <v>74</v>
      </c>
      <c r="F58" s="4"/>
      <c r="G58" s="4"/>
      <c r="H58" s="4" t="s">
        <v>48</v>
      </c>
      <c r="I58" s="4" t="s">
        <v>49</v>
      </c>
      <c r="J58" s="4" t="s">
        <v>63</v>
      </c>
      <c r="K58" s="4" t="s">
        <v>198</v>
      </c>
      <c r="L58" s="4" t="s">
        <v>199</v>
      </c>
      <c r="M58" s="4" t="s">
        <v>200</v>
      </c>
      <c r="N58" s="4" t="s">
        <v>54</v>
      </c>
      <c r="O58" s="4" t="s">
        <v>85</v>
      </c>
      <c r="P58" s="4" t="s">
        <v>201</v>
      </c>
      <c r="Q58" s="16">
        <v>1</v>
      </c>
      <c r="R58" s="4" t="s">
        <v>57</v>
      </c>
      <c r="S58" s="4" t="s">
        <v>202</v>
      </c>
      <c r="T58" s="4" t="s">
        <v>146</v>
      </c>
      <c r="U58" s="4">
        <v>53</v>
      </c>
      <c r="V58" s="12" t="s">
        <v>203</v>
      </c>
      <c r="W58" s="13" t="str">
        <f>+VLOOKUP(V58,[2]Filtros!$G$8:$H$478,2,FALSE)</f>
        <v>Mobiliarios  (Instalación, Mantenimiento y Reparación)</v>
      </c>
      <c r="X58" s="14">
        <v>4000</v>
      </c>
      <c r="Y58" s="14"/>
      <c r="Z58" s="14"/>
      <c r="AA58" s="14"/>
      <c r="AB58" s="14">
        <v>4000</v>
      </c>
      <c r="AC58" s="15"/>
      <c r="AD58" s="15"/>
      <c r="AE58" s="15">
        <v>1</v>
      </c>
      <c r="AF58" s="15">
        <v>8.3333333333333343E-2</v>
      </c>
      <c r="AG58" s="15">
        <v>8.3333333333333343E-2</v>
      </c>
      <c r="AH58" s="15">
        <v>8.3333333333333343E-2</v>
      </c>
      <c r="AI58" s="15">
        <v>8.3333333333333343E-2</v>
      </c>
      <c r="AJ58" s="15">
        <v>8.3333333333333343E-2</v>
      </c>
      <c r="AK58" s="15">
        <v>8.3333333333333343E-2</v>
      </c>
      <c r="AL58" s="15">
        <v>8.3333333333333343E-2</v>
      </c>
      <c r="AM58" s="15">
        <v>8.3333333333333343E-2</v>
      </c>
      <c r="AN58" s="15">
        <v>8.3333333333333343E-2</v>
      </c>
      <c r="AO58" s="16">
        <v>1.0000000000000002</v>
      </c>
      <c r="AP58" s="14"/>
      <c r="AQ58" s="14"/>
      <c r="AR58" s="14">
        <v>4000</v>
      </c>
      <c r="AS58" s="14"/>
      <c r="AT58" s="14"/>
      <c r="AU58" s="14"/>
      <c r="AV58" s="14"/>
      <c r="AW58" s="14"/>
      <c r="AX58" s="14"/>
      <c r="AY58" s="14"/>
      <c r="AZ58" s="14"/>
      <c r="BA58" s="14"/>
      <c r="BB58" s="14">
        <f t="shared" si="8"/>
        <v>4000</v>
      </c>
      <c r="BC58" s="17" t="s">
        <v>128</v>
      </c>
    </row>
    <row r="59" spans="1:114" s="48" customFormat="1" ht="242.25" x14ac:dyDescent="0.25">
      <c r="A59" s="7"/>
      <c r="B59" s="7"/>
      <c r="C59" s="7"/>
      <c r="D59" s="23" t="s">
        <v>46</v>
      </c>
      <c r="E59" s="23" t="s">
        <v>74</v>
      </c>
      <c r="F59" s="4"/>
      <c r="G59" s="4"/>
      <c r="H59" s="4" t="s">
        <v>48</v>
      </c>
      <c r="I59" s="23" t="s">
        <v>49</v>
      </c>
      <c r="J59" s="23" t="s">
        <v>63</v>
      </c>
      <c r="K59" s="23" t="s">
        <v>204</v>
      </c>
      <c r="L59" s="23" t="s">
        <v>205</v>
      </c>
      <c r="M59" s="23" t="s">
        <v>206</v>
      </c>
      <c r="N59" s="23" t="s">
        <v>54</v>
      </c>
      <c r="O59" s="23" t="s">
        <v>85</v>
      </c>
      <c r="P59" s="23" t="s">
        <v>201</v>
      </c>
      <c r="Q59" s="47">
        <v>1</v>
      </c>
      <c r="R59" s="23" t="s">
        <v>57</v>
      </c>
      <c r="S59" s="23" t="s">
        <v>207</v>
      </c>
      <c r="T59" s="23" t="s">
        <v>103</v>
      </c>
      <c r="U59" s="23">
        <v>53</v>
      </c>
      <c r="V59" s="25" t="s">
        <v>208</v>
      </c>
      <c r="W59" s="26" t="str">
        <f>+VLOOKUP(V59,[2]Filtros!$G$8:$H$478,2,FALSE)</f>
        <v>Maquinarias y Equipos (Instalación, Mantenimiento y Reparación)</v>
      </c>
      <c r="X59" s="27">
        <v>1500</v>
      </c>
      <c r="Y59" s="27"/>
      <c r="Z59" s="27"/>
      <c r="AA59" s="27">
        <v>4685.8999999999996</v>
      </c>
      <c r="AB59" s="27">
        <f>(+X59+Y59-Z59+AA59)-578</f>
        <v>5607.9</v>
      </c>
      <c r="AC59" s="28">
        <v>1</v>
      </c>
      <c r="AD59" s="28"/>
      <c r="AE59" s="28"/>
      <c r="AF59" s="15">
        <v>8.3333333333333343E-2</v>
      </c>
      <c r="AG59" s="15">
        <v>8.3333333333333343E-2</v>
      </c>
      <c r="AH59" s="15">
        <v>8.3333333333333343E-2</v>
      </c>
      <c r="AI59" s="15">
        <v>8.3333333333333343E-2</v>
      </c>
      <c r="AJ59" s="15">
        <v>8.3333333333333343E-2</v>
      </c>
      <c r="AK59" s="15">
        <v>8.3333333333333343E-2</v>
      </c>
      <c r="AL59" s="15">
        <v>8.3333333333333343E-2</v>
      </c>
      <c r="AM59" s="15">
        <v>8.3333333333333343E-2</v>
      </c>
      <c r="AN59" s="15">
        <v>8.3333333333333343E-2</v>
      </c>
      <c r="AO59" s="16">
        <v>1.0000000000000002</v>
      </c>
      <c r="AP59" s="14">
        <v>1500</v>
      </c>
      <c r="AQ59" s="14"/>
      <c r="AR59" s="14"/>
      <c r="AS59" s="14"/>
      <c r="AT59" s="14"/>
      <c r="AU59" s="14"/>
      <c r="AV59" s="14"/>
      <c r="AW59" s="14"/>
      <c r="AX59" s="14"/>
      <c r="AY59" s="14"/>
      <c r="AZ59" s="14"/>
      <c r="BA59" s="14"/>
      <c r="BB59" s="27">
        <f>AB59</f>
        <v>5607.9</v>
      </c>
      <c r="BC59" s="30" t="s">
        <v>128</v>
      </c>
      <c r="BD59" s="23" t="s">
        <v>209</v>
      </c>
      <c r="BE59" s="23"/>
    </row>
    <row r="60" spans="1:114" ht="128.25" x14ac:dyDescent="0.25">
      <c r="D60" s="4" t="s">
        <v>46</v>
      </c>
      <c r="E60" s="4" t="s">
        <v>74</v>
      </c>
      <c r="F60" s="4"/>
      <c r="G60" s="4"/>
      <c r="H60" s="4" t="s">
        <v>48</v>
      </c>
      <c r="I60" s="4" t="s">
        <v>49</v>
      </c>
      <c r="J60" s="4" t="s">
        <v>63</v>
      </c>
      <c r="K60" s="4" t="s">
        <v>210</v>
      </c>
      <c r="L60" s="4" t="s">
        <v>211</v>
      </c>
      <c r="M60" s="4" t="s">
        <v>200</v>
      </c>
      <c r="N60" s="4" t="s">
        <v>54</v>
      </c>
      <c r="O60" s="4" t="s">
        <v>85</v>
      </c>
      <c r="P60" s="4" t="s">
        <v>201</v>
      </c>
      <c r="Q60" s="16">
        <v>1</v>
      </c>
      <c r="R60" s="4" t="s">
        <v>57</v>
      </c>
      <c r="S60" s="4" t="s">
        <v>207</v>
      </c>
      <c r="T60" s="4" t="s">
        <v>146</v>
      </c>
      <c r="U60" s="4">
        <v>53</v>
      </c>
      <c r="V60" s="12" t="s">
        <v>208</v>
      </c>
      <c r="W60" s="13" t="str">
        <f>+VLOOKUP(V60,[2]Filtros!$G$8:$H$478,2,FALSE)</f>
        <v>Maquinarias y Equipos (Instalación, Mantenimiento y Reparación)</v>
      </c>
      <c r="X60" s="14">
        <v>1000</v>
      </c>
      <c r="Y60" s="14"/>
      <c r="Z60" s="14"/>
      <c r="AA60" s="14"/>
      <c r="AB60" s="14">
        <f t="shared" ref="AB60" si="11">+X60+Y60-Z60+AA60</f>
        <v>1000</v>
      </c>
      <c r="AC60" s="15"/>
      <c r="AD60" s="15"/>
      <c r="AE60" s="15">
        <v>1</v>
      </c>
      <c r="AF60" s="15">
        <v>8.3333333333333343E-2</v>
      </c>
      <c r="AG60" s="15">
        <v>8.3333333333333343E-2</v>
      </c>
      <c r="AH60" s="15">
        <v>8.3333333333333343E-2</v>
      </c>
      <c r="AI60" s="15">
        <v>8.3333333333333343E-2</v>
      </c>
      <c r="AJ60" s="15">
        <v>8.3333333333333343E-2</v>
      </c>
      <c r="AK60" s="15">
        <v>8.3333333333333343E-2</v>
      </c>
      <c r="AL60" s="15">
        <v>8.3333333333333343E-2</v>
      </c>
      <c r="AM60" s="15">
        <v>8.3333333333333343E-2</v>
      </c>
      <c r="AN60" s="15">
        <v>8.3333333333333343E-2</v>
      </c>
      <c r="AO60" s="16">
        <v>1.0000000000000002</v>
      </c>
      <c r="AP60" s="14"/>
      <c r="AQ60" s="14"/>
      <c r="AR60" s="14">
        <v>1000</v>
      </c>
      <c r="AS60" s="14"/>
      <c r="AT60" s="14"/>
      <c r="AU60" s="14"/>
      <c r="AV60" s="14"/>
      <c r="AW60" s="14"/>
      <c r="AX60" s="14"/>
      <c r="AY60" s="14"/>
      <c r="AZ60" s="14"/>
      <c r="BA60" s="14"/>
      <c r="BB60" s="14">
        <f t="shared" si="8"/>
        <v>1000</v>
      </c>
      <c r="BC60" s="17" t="s">
        <v>128</v>
      </c>
    </row>
    <row r="61" spans="1:114" ht="128.25" x14ac:dyDescent="0.25">
      <c r="D61" s="4" t="s">
        <v>46</v>
      </c>
      <c r="E61" s="4" t="s">
        <v>74</v>
      </c>
      <c r="F61" s="4"/>
      <c r="G61" s="4"/>
      <c r="H61" s="4" t="s">
        <v>48</v>
      </c>
      <c r="I61" s="4" t="s">
        <v>49</v>
      </c>
      <c r="J61" s="4" t="s">
        <v>63</v>
      </c>
      <c r="K61" s="4" t="s">
        <v>212</v>
      </c>
      <c r="L61" s="4" t="s">
        <v>213</v>
      </c>
      <c r="M61" s="4" t="s">
        <v>214</v>
      </c>
      <c r="N61" s="4" t="s">
        <v>54</v>
      </c>
      <c r="O61" s="4" t="s">
        <v>85</v>
      </c>
      <c r="P61" s="4" t="s">
        <v>201</v>
      </c>
      <c r="Q61" s="16">
        <v>1</v>
      </c>
      <c r="R61" s="4" t="s">
        <v>57</v>
      </c>
      <c r="S61" s="4" t="s">
        <v>215</v>
      </c>
      <c r="T61" s="4" t="s">
        <v>146</v>
      </c>
      <c r="U61" s="4">
        <v>53</v>
      </c>
      <c r="V61" s="12" t="s">
        <v>216</v>
      </c>
      <c r="W61" s="13" t="str">
        <f>+VLOOKUP(V61,[2]Filtros!$G$8:$H$478,2,FALSE)</f>
        <v>Vehículos (Servicio para Mantenimiento y Reparación)</v>
      </c>
      <c r="X61" s="14">
        <v>32457.65</v>
      </c>
      <c r="Y61" s="14"/>
      <c r="Z61" s="14"/>
      <c r="AA61" s="14"/>
      <c r="AB61" s="14">
        <f>+X61+Y61-Z61+AA61</f>
        <v>32457.65</v>
      </c>
      <c r="AC61" s="15"/>
      <c r="AD61" s="15">
        <v>0.5</v>
      </c>
      <c r="AE61" s="15">
        <v>0.5</v>
      </c>
      <c r="AF61" s="15">
        <v>8.3333333333333343E-2</v>
      </c>
      <c r="AG61" s="15">
        <v>8.3333333333333343E-2</v>
      </c>
      <c r="AH61" s="15">
        <v>8.3333333333333343E-2</v>
      </c>
      <c r="AI61" s="15">
        <v>8.3333333333333343E-2</v>
      </c>
      <c r="AJ61" s="15">
        <v>8.3333333333333343E-2</v>
      </c>
      <c r="AK61" s="15">
        <v>8.3333333333333343E-2</v>
      </c>
      <c r="AL61" s="15">
        <v>8.3333333333333343E-2</v>
      </c>
      <c r="AM61" s="15">
        <v>8.3333333333333343E-2</v>
      </c>
      <c r="AN61" s="15">
        <v>8.3333333333333343E-2</v>
      </c>
      <c r="AO61" s="16">
        <v>1.0000000000000002</v>
      </c>
      <c r="AP61" s="14"/>
      <c r="AQ61" s="14">
        <f>+AB61/2</f>
        <v>16228.825000000001</v>
      </c>
      <c r="AR61" s="14">
        <f>+AQ61</f>
        <v>16228.825000000001</v>
      </c>
      <c r="AS61" s="14"/>
      <c r="AT61" s="14"/>
      <c r="AU61" s="14"/>
      <c r="AV61" s="14"/>
      <c r="AW61" s="14"/>
      <c r="AX61" s="14"/>
      <c r="AY61" s="14"/>
      <c r="AZ61" s="14"/>
      <c r="BA61" s="14"/>
      <c r="BB61" s="14">
        <f t="shared" si="8"/>
        <v>32457.65</v>
      </c>
      <c r="BC61" s="17" t="s">
        <v>128</v>
      </c>
    </row>
    <row r="62" spans="1:114" ht="128.25" x14ac:dyDescent="0.25">
      <c r="D62" s="4" t="s">
        <v>46</v>
      </c>
      <c r="E62" s="4" t="s">
        <v>74</v>
      </c>
      <c r="F62" s="4"/>
      <c r="G62" s="4"/>
      <c r="H62" s="4" t="s">
        <v>48</v>
      </c>
      <c r="I62" s="4" t="s">
        <v>49</v>
      </c>
      <c r="J62" s="4" t="s">
        <v>63</v>
      </c>
      <c r="K62" s="4" t="s">
        <v>212</v>
      </c>
      <c r="L62" s="4" t="s">
        <v>213</v>
      </c>
      <c r="M62" s="4" t="s">
        <v>214</v>
      </c>
      <c r="N62" s="4" t="s">
        <v>127</v>
      </c>
      <c r="O62" s="4" t="s">
        <v>85</v>
      </c>
      <c r="P62" s="4" t="s">
        <v>201</v>
      </c>
      <c r="Q62" s="16">
        <v>1</v>
      </c>
      <c r="R62" s="4" t="s">
        <v>57</v>
      </c>
      <c r="S62" s="4" t="s">
        <v>215</v>
      </c>
      <c r="T62" s="4" t="s">
        <v>146</v>
      </c>
      <c r="U62" s="4">
        <v>53</v>
      </c>
      <c r="V62" s="12" t="s">
        <v>216</v>
      </c>
      <c r="W62" s="13" t="str">
        <f>+VLOOKUP(V62,[2]Filtros!$G$8:$H$478,2,FALSE)</f>
        <v>Vehículos (Servicio para Mantenimiento y Reparación)</v>
      </c>
      <c r="X62" s="14">
        <v>6742.35</v>
      </c>
      <c r="Y62" s="14"/>
      <c r="Z62" s="14"/>
      <c r="AA62" s="14"/>
      <c r="AB62" s="14">
        <f>+X62+Y62-Z62+AA62</f>
        <v>6742.35</v>
      </c>
      <c r="AC62" s="15">
        <v>1</v>
      </c>
      <c r="AD62" s="15"/>
      <c r="AE62" s="15"/>
      <c r="AF62" s="15">
        <v>8.3333333333333343E-2</v>
      </c>
      <c r="AG62" s="15">
        <v>8.3333333333333343E-2</v>
      </c>
      <c r="AH62" s="15">
        <v>8.3333333333333343E-2</v>
      </c>
      <c r="AI62" s="15">
        <v>8.3333333333333343E-2</v>
      </c>
      <c r="AJ62" s="15">
        <v>8.3333333333333343E-2</v>
      </c>
      <c r="AK62" s="15">
        <v>8.3333333333333343E-2</v>
      </c>
      <c r="AL62" s="15">
        <v>8.3333333333333343E-2</v>
      </c>
      <c r="AM62" s="15">
        <v>8.3333333333333343E-2</v>
      </c>
      <c r="AN62" s="15">
        <v>8.3333333333333343E-2</v>
      </c>
      <c r="AO62" s="16">
        <v>1.0000000000000002</v>
      </c>
      <c r="AP62" s="14">
        <v>6742.35</v>
      </c>
      <c r="AQ62" s="14"/>
      <c r="AR62" s="14">
        <f>+AQ62</f>
        <v>0</v>
      </c>
      <c r="AS62" s="14"/>
      <c r="AT62" s="14"/>
      <c r="AU62" s="14"/>
      <c r="AV62" s="14"/>
      <c r="AW62" s="14"/>
      <c r="AX62" s="14"/>
      <c r="AY62" s="14"/>
      <c r="AZ62" s="14"/>
      <c r="BA62" s="14"/>
      <c r="BB62" s="14">
        <f t="shared" ref="BB62" si="12">SUM(AP62:BA62)</f>
        <v>6742.35</v>
      </c>
      <c r="BC62" s="17" t="s">
        <v>128</v>
      </c>
    </row>
    <row r="63" spans="1:114" ht="128.25" x14ac:dyDescent="0.25">
      <c r="D63" s="4" t="s">
        <v>46</v>
      </c>
      <c r="E63" s="4" t="s">
        <v>74</v>
      </c>
      <c r="F63" s="4"/>
      <c r="G63" s="4"/>
      <c r="H63" s="4" t="s">
        <v>48</v>
      </c>
      <c r="I63" s="4" t="s">
        <v>49</v>
      </c>
      <c r="J63" s="4" t="s">
        <v>91</v>
      </c>
      <c r="K63" s="4" t="s">
        <v>217</v>
      </c>
      <c r="L63" s="4" t="s">
        <v>218</v>
      </c>
      <c r="M63" s="4" t="s">
        <v>219</v>
      </c>
      <c r="N63" s="4" t="s">
        <v>54</v>
      </c>
      <c r="O63" s="4" t="s">
        <v>220</v>
      </c>
      <c r="P63" s="4" t="s">
        <v>221</v>
      </c>
      <c r="Q63" s="16">
        <v>1</v>
      </c>
      <c r="R63" s="4" t="s">
        <v>57</v>
      </c>
      <c r="S63" s="4" t="s">
        <v>222</v>
      </c>
      <c r="T63" s="4" t="s">
        <v>103</v>
      </c>
      <c r="U63" s="4">
        <v>53</v>
      </c>
      <c r="V63" s="12" t="s">
        <v>223</v>
      </c>
      <c r="W63" s="13" t="str">
        <f>+VLOOKUP(V63,[2]Filtros!$G$8:$H$478,2,FALSE)</f>
        <v>Edificios, Locales y Residencias, Parqueaderos, Casilleros Judiciales y Bancarios (Arrendamiento)</v>
      </c>
      <c r="X63" s="14">
        <v>12000</v>
      </c>
      <c r="Y63" s="14"/>
      <c r="Z63" s="14"/>
      <c r="AA63" s="14"/>
      <c r="AB63" s="14">
        <f t="shared" ref="AB63:AB65" si="13">+X63+Y63-Z63+AA63</f>
        <v>12000</v>
      </c>
      <c r="AC63" s="15">
        <v>1</v>
      </c>
      <c r="AD63" s="15"/>
      <c r="AE63" s="15"/>
      <c r="AF63" s="15">
        <v>8.3333333333333343E-2</v>
      </c>
      <c r="AG63" s="15">
        <v>8.3333333333333343E-2</v>
      </c>
      <c r="AH63" s="15">
        <v>8.3333333333333343E-2</v>
      </c>
      <c r="AI63" s="15">
        <v>8.3333333333333343E-2</v>
      </c>
      <c r="AJ63" s="15">
        <v>8.3333333333333343E-2</v>
      </c>
      <c r="AK63" s="15">
        <v>8.3333333333333343E-2</v>
      </c>
      <c r="AL63" s="15">
        <v>8.3333333333333343E-2</v>
      </c>
      <c r="AM63" s="15">
        <v>8.3333333333333343E-2</v>
      </c>
      <c r="AN63" s="15">
        <v>8.3333333333333343E-2</v>
      </c>
      <c r="AO63" s="16">
        <v>1.0000000000000002</v>
      </c>
      <c r="AP63" s="14">
        <v>12000</v>
      </c>
      <c r="AQ63" s="14"/>
      <c r="AR63" s="14"/>
      <c r="AS63" s="14"/>
      <c r="AT63" s="14"/>
      <c r="AU63" s="14"/>
      <c r="AV63" s="14"/>
      <c r="AW63" s="14"/>
      <c r="AX63" s="14"/>
      <c r="AY63" s="14"/>
      <c r="AZ63" s="14"/>
      <c r="BA63" s="14"/>
      <c r="BB63" s="14">
        <v>12000</v>
      </c>
      <c r="BC63" s="17" t="s">
        <v>128</v>
      </c>
    </row>
    <row r="64" spans="1:114" s="45" customFormat="1" ht="128.25" x14ac:dyDescent="0.25">
      <c r="D64" s="34" t="s">
        <v>104</v>
      </c>
      <c r="E64" s="34" t="s">
        <v>105</v>
      </c>
      <c r="F64" s="34"/>
      <c r="G64" s="34"/>
      <c r="H64" s="34" t="s">
        <v>48</v>
      </c>
      <c r="I64" s="34" t="s">
        <v>49</v>
      </c>
      <c r="J64" s="34" t="s">
        <v>63</v>
      </c>
      <c r="K64" s="34" t="s">
        <v>224</v>
      </c>
      <c r="L64" s="34" t="s">
        <v>225</v>
      </c>
      <c r="M64" s="34" t="s">
        <v>219</v>
      </c>
      <c r="N64" s="34" t="s">
        <v>54</v>
      </c>
      <c r="O64" s="34" t="s">
        <v>220</v>
      </c>
      <c r="P64" s="34" t="s">
        <v>221</v>
      </c>
      <c r="Q64" s="43">
        <v>1</v>
      </c>
      <c r="R64" s="34" t="s">
        <v>57</v>
      </c>
      <c r="S64" s="34" t="s">
        <v>226</v>
      </c>
      <c r="T64" s="34" t="s">
        <v>146</v>
      </c>
      <c r="U64" s="34">
        <v>53</v>
      </c>
      <c r="V64" s="36" t="s">
        <v>227</v>
      </c>
      <c r="W64" s="37" t="str">
        <f>+VLOOKUP(V64,[2]Filtros!$G$8:$H$478,2,FALSE)</f>
        <v>Maquinarias y Equipos (Arrendamiento)</v>
      </c>
      <c r="X64" s="38">
        <v>2000</v>
      </c>
      <c r="Y64" s="38"/>
      <c r="Z64" s="38">
        <v>2000</v>
      </c>
      <c r="AA64" s="38"/>
      <c r="AB64" s="38">
        <f t="shared" si="13"/>
        <v>0</v>
      </c>
      <c r="AC64" s="39"/>
      <c r="AD64" s="39"/>
      <c r="AE64" s="39"/>
      <c r="AF64" s="39">
        <v>8.3333333333333343E-2</v>
      </c>
      <c r="AG64" s="39">
        <v>8.3333333333333343E-2</v>
      </c>
      <c r="AH64" s="39">
        <v>8.3333333333333343E-2</v>
      </c>
      <c r="AI64" s="39">
        <v>8.3333333333333343E-2</v>
      </c>
      <c r="AJ64" s="39">
        <v>8.3333333333333343E-2</v>
      </c>
      <c r="AK64" s="39">
        <v>8.3333333333333343E-2</v>
      </c>
      <c r="AL64" s="39">
        <v>8.3333333333333343E-2</v>
      </c>
      <c r="AM64" s="39">
        <v>8.3333333333333343E-2</v>
      </c>
      <c r="AN64" s="39">
        <v>8.3333333333333343E-2</v>
      </c>
      <c r="AO64" s="43">
        <v>1.0000000000000002</v>
      </c>
      <c r="AP64" s="38">
        <v>2000</v>
      </c>
      <c r="AQ64" s="38"/>
      <c r="AR64" s="38"/>
      <c r="AS64" s="38"/>
      <c r="AT64" s="38"/>
      <c r="AU64" s="38"/>
      <c r="AV64" s="38"/>
      <c r="AW64" s="38"/>
      <c r="AX64" s="38"/>
      <c r="AY64" s="38"/>
      <c r="AZ64" s="38"/>
      <c r="BA64" s="38"/>
      <c r="BB64" s="38">
        <v>0</v>
      </c>
      <c r="BC64" s="41" t="s">
        <v>128</v>
      </c>
      <c r="BD64" s="34" t="s">
        <v>228</v>
      </c>
      <c r="BE64" s="46"/>
    </row>
    <row r="65" spans="1:57" s="45" customFormat="1" ht="128.25" x14ac:dyDescent="0.25">
      <c r="D65" s="34" t="s">
        <v>46</v>
      </c>
      <c r="E65" s="34" t="s">
        <v>47</v>
      </c>
      <c r="F65" s="34"/>
      <c r="G65" s="34"/>
      <c r="H65" s="34" t="s">
        <v>48</v>
      </c>
      <c r="I65" s="34" t="s">
        <v>49</v>
      </c>
      <c r="J65" s="34" t="s">
        <v>129</v>
      </c>
      <c r="K65" s="34" t="s">
        <v>229</v>
      </c>
      <c r="L65" s="34" t="s">
        <v>230</v>
      </c>
      <c r="M65" s="34" t="s">
        <v>219</v>
      </c>
      <c r="N65" s="34" t="s">
        <v>54</v>
      </c>
      <c r="O65" s="34" t="s">
        <v>231</v>
      </c>
      <c r="P65" s="34" t="s">
        <v>232</v>
      </c>
      <c r="Q65" s="43">
        <v>1</v>
      </c>
      <c r="R65" s="34" t="s">
        <v>57</v>
      </c>
      <c r="S65" s="34" t="s">
        <v>233</v>
      </c>
      <c r="T65" s="34" t="s">
        <v>146</v>
      </c>
      <c r="U65" s="34">
        <v>53</v>
      </c>
      <c r="V65" s="36" t="s">
        <v>234</v>
      </c>
      <c r="W65" s="37" t="str">
        <f>+VLOOKUP(V65,[2]Filtros!$G$8:$H$478,2,FALSE)</f>
        <v>Consultoría, Asesoría e Investigación Especializada</v>
      </c>
      <c r="X65" s="38">
        <v>7000</v>
      </c>
      <c r="Y65" s="38"/>
      <c r="Z65" s="38">
        <v>7000</v>
      </c>
      <c r="AA65" s="38"/>
      <c r="AB65" s="38">
        <f t="shared" si="13"/>
        <v>0</v>
      </c>
      <c r="AC65" s="39"/>
      <c r="AD65" s="39"/>
      <c r="AE65" s="39"/>
      <c r="AF65" s="39">
        <v>8.3333333333333343E-2</v>
      </c>
      <c r="AG65" s="39">
        <v>8.3333333333333343E-2</v>
      </c>
      <c r="AH65" s="39">
        <v>8.3333333333333343E-2</v>
      </c>
      <c r="AI65" s="39">
        <v>8.3333333333333343E-2</v>
      </c>
      <c r="AJ65" s="39">
        <v>8.3333333333333343E-2</v>
      </c>
      <c r="AK65" s="39">
        <v>8.3333333333333343E-2</v>
      </c>
      <c r="AL65" s="39">
        <v>8.3333333333333343E-2</v>
      </c>
      <c r="AM65" s="39">
        <v>8.3333333333333343E-2</v>
      </c>
      <c r="AN65" s="39">
        <v>8.3333333333333343E-2</v>
      </c>
      <c r="AO65" s="43">
        <v>1.0000000000000002</v>
      </c>
      <c r="AP65" s="38"/>
      <c r="AQ65" s="38"/>
      <c r="AR65" s="38">
        <v>7000</v>
      </c>
      <c r="AS65" s="38"/>
      <c r="AT65" s="38"/>
      <c r="AU65" s="38"/>
      <c r="AV65" s="38"/>
      <c r="AW65" s="38"/>
      <c r="AX65" s="38"/>
      <c r="AY65" s="38"/>
      <c r="AZ65" s="38"/>
      <c r="BA65" s="38"/>
      <c r="BB65" s="38">
        <v>0</v>
      </c>
      <c r="BC65" s="41" t="s">
        <v>128</v>
      </c>
      <c r="BD65" s="34" t="s">
        <v>235</v>
      </c>
      <c r="BE65" s="46"/>
    </row>
    <row r="66" spans="1:57" ht="128.25" x14ac:dyDescent="0.25">
      <c r="D66" s="4" t="s">
        <v>104</v>
      </c>
      <c r="E66" s="4" t="s">
        <v>236</v>
      </c>
      <c r="F66" s="4"/>
      <c r="G66" s="4"/>
      <c r="H66" s="4" t="s">
        <v>48</v>
      </c>
      <c r="I66" s="4" t="s">
        <v>49</v>
      </c>
      <c r="J66" s="4" t="s">
        <v>91</v>
      </c>
      <c r="K66" s="4" t="s">
        <v>237</v>
      </c>
      <c r="L66" s="4" t="s">
        <v>238</v>
      </c>
      <c r="M66" s="4" t="s">
        <v>239</v>
      </c>
      <c r="N66" s="4" t="s">
        <v>54</v>
      </c>
      <c r="O66" s="4" t="s">
        <v>240</v>
      </c>
      <c r="P66" s="4" t="s">
        <v>241</v>
      </c>
      <c r="Q66" s="15">
        <v>1</v>
      </c>
      <c r="R66" s="4" t="s">
        <v>57</v>
      </c>
      <c r="S66" s="4" t="s">
        <v>242</v>
      </c>
      <c r="T66" s="4" t="s">
        <v>59</v>
      </c>
      <c r="U66" s="4">
        <v>53</v>
      </c>
      <c r="V66" s="12" t="s">
        <v>243</v>
      </c>
      <c r="W66" s="13" t="str">
        <f>+VLOOKUP(V66,[2]Filtros!$G$8:$H$467,2,FALSE)</f>
        <v>Servicio de Auditoría</v>
      </c>
      <c r="X66" s="14">
        <v>12000</v>
      </c>
      <c r="Y66" s="14">
        <v>0</v>
      </c>
      <c r="Z66" s="14"/>
      <c r="AA66" s="14">
        <v>0</v>
      </c>
      <c r="AB66" s="14">
        <f>+X66-Z66+AA66+Y66</f>
        <v>12000</v>
      </c>
      <c r="AC66" s="15">
        <v>1</v>
      </c>
      <c r="AD66" s="15"/>
      <c r="AE66" s="15">
        <v>1</v>
      </c>
      <c r="AF66" s="15">
        <v>8.3333333333333343E-2</v>
      </c>
      <c r="AG66" s="15">
        <v>8.3333333333333343E-2</v>
      </c>
      <c r="AH66" s="15">
        <v>8.3333333333333343E-2</v>
      </c>
      <c r="AI66" s="15">
        <v>8.3333333333333343E-2</v>
      </c>
      <c r="AJ66" s="15">
        <v>8.3333333333333343E-2</v>
      </c>
      <c r="AK66" s="15">
        <v>8.3333333333333343E-2</v>
      </c>
      <c r="AL66" s="15">
        <v>8.3333333333333343E-2</v>
      </c>
      <c r="AM66" s="15">
        <v>8.3333333333333343E-2</v>
      </c>
      <c r="AN66" s="15">
        <v>8.3333333333333343E-2</v>
      </c>
      <c r="AO66" s="16">
        <v>1.0000000000000002</v>
      </c>
      <c r="AP66" s="14">
        <v>12000</v>
      </c>
      <c r="AQ66" s="14"/>
      <c r="AR66" s="14"/>
      <c r="AS66" s="14"/>
      <c r="AT66" s="14"/>
      <c r="AU66" s="14"/>
      <c r="AV66" s="14"/>
      <c r="AW66" s="14"/>
      <c r="AX66" s="14"/>
      <c r="AY66" s="14"/>
      <c r="AZ66" s="14"/>
      <c r="BA66" s="14"/>
      <c r="BB66" s="14">
        <f>+AR66+AQ66+AP66</f>
        <v>12000</v>
      </c>
      <c r="BC66" s="17" t="s">
        <v>128</v>
      </c>
    </row>
    <row r="67" spans="1:57" s="45" customFormat="1" ht="256.5" x14ac:dyDescent="0.25">
      <c r="D67" s="34" t="s">
        <v>46</v>
      </c>
      <c r="E67" s="34" t="s">
        <v>244</v>
      </c>
      <c r="F67" s="34"/>
      <c r="G67" s="34"/>
      <c r="H67" s="34" t="s">
        <v>48</v>
      </c>
      <c r="I67" s="34" t="s">
        <v>49</v>
      </c>
      <c r="J67" s="34" t="s">
        <v>91</v>
      </c>
      <c r="K67" s="34" t="s">
        <v>245</v>
      </c>
      <c r="L67" s="34" t="s">
        <v>246</v>
      </c>
      <c r="M67" s="34" t="s">
        <v>247</v>
      </c>
      <c r="N67" s="34" t="s">
        <v>54</v>
      </c>
      <c r="O67" s="34" t="s">
        <v>248</v>
      </c>
      <c r="P67" s="34" t="s">
        <v>249</v>
      </c>
      <c r="Q67" s="39">
        <v>1</v>
      </c>
      <c r="R67" s="34" t="s">
        <v>57</v>
      </c>
      <c r="S67" s="34" t="s">
        <v>250</v>
      </c>
      <c r="T67" s="34" t="s">
        <v>59</v>
      </c>
      <c r="U67" s="34">
        <v>53</v>
      </c>
      <c r="V67" s="36" t="s">
        <v>243</v>
      </c>
      <c r="W67" s="37" t="s">
        <v>251</v>
      </c>
      <c r="X67" s="38">
        <v>0</v>
      </c>
      <c r="Y67" s="38">
        <v>0</v>
      </c>
      <c r="Z67" s="38"/>
      <c r="AA67" s="38">
        <v>1000</v>
      </c>
      <c r="AB67" s="38">
        <v>1000</v>
      </c>
      <c r="AC67" s="39"/>
      <c r="AD67" s="39"/>
      <c r="AE67" s="39">
        <v>1</v>
      </c>
      <c r="AF67" s="41" t="s">
        <v>128</v>
      </c>
      <c r="AG67" s="39"/>
      <c r="AH67" s="39"/>
      <c r="AI67" s="39"/>
      <c r="AJ67" s="39"/>
      <c r="AK67" s="39"/>
      <c r="AL67" s="39"/>
      <c r="AM67" s="39"/>
      <c r="AN67" s="39"/>
      <c r="AO67" s="43"/>
      <c r="AP67" s="38"/>
      <c r="AQ67" s="38"/>
      <c r="AR67" s="38"/>
      <c r="AS67" s="38"/>
      <c r="AT67" s="38"/>
      <c r="AU67" s="38"/>
      <c r="AV67" s="38"/>
      <c r="AW67" s="38"/>
      <c r="AX67" s="38"/>
      <c r="AY67" s="38"/>
      <c r="AZ67" s="38"/>
      <c r="BA67" s="38"/>
      <c r="BB67" s="38">
        <f>AB67</f>
        <v>1000</v>
      </c>
      <c r="BC67" s="41" t="s">
        <v>252</v>
      </c>
      <c r="BD67" s="34" t="s">
        <v>253</v>
      </c>
      <c r="BE67" s="46"/>
    </row>
    <row r="68" spans="1:57" ht="128.25" x14ac:dyDescent="0.25">
      <c r="D68" s="4" t="s">
        <v>46</v>
      </c>
      <c r="E68" s="4" t="s">
        <v>47</v>
      </c>
      <c r="F68" s="4"/>
      <c r="G68" s="4"/>
      <c r="H68" s="4" t="s">
        <v>48</v>
      </c>
      <c r="I68" s="4" t="s">
        <v>49</v>
      </c>
      <c r="J68" s="4" t="s">
        <v>63</v>
      </c>
      <c r="K68" s="4" t="s">
        <v>254</v>
      </c>
      <c r="L68" s="4" t="s">
        <v>230</v>
      </c>
      <c r="M68" s="4" t="s">
        <v>255</v>
      </c>
      <c r="N68" s="4" t="s">
        <v>54</v>
      </c>
      <c r="O68" s="4" t="s">
        <v>256</v>
      </c>
      <c r="P68" s="4" t="s">
        <v>257</v>
      </c>
      <c r="Q68" s="16">
        <v>1</v>
      </c>
      <c r="R68" s="4" t="s">
        <v>57</v>
      </c>
      <c r="S68" s="4" t="s">
        <v>258</v>
      </c>
      <c r="T68" s="4" t="s">
        <v>146</v>
      </c>
      <c r="U68" s="4">
        <v>53</v>
      </c>
      <c r="V68" s="12" t="s">
        <v>259</v>
      </c>
      <c r="W68" s="13" t="str">
        <f>+VLOOKUP(V68,[2]Filtros!$G$8:$H$478,2,FALSE)</f>
        <v>Honorarios por Contratos Civiles de Servicios</v>
      </c>
      <c r="X68" s="14">
        <v>11200</v>
      </c>
      <c r="Y68" s="14"/>
      <c r="Z68" s="14"/>
      <c r="AA68" s="14"/>
      <c r="AB68" s="14">
        <f>+X68-Z68+AA68+Y68</f>
        <v>11200</v>
      </c>
      <c r="AC68" s="15">
        <v>0.33329999999999999</v>
      </c>
      <c r="AD68" s="15">
        <v>0.33329999999999999</v>
      </c>
      <c r="AE68" s="15">
        <v>0.33329999999999999</v>
      </c>
      <c r="AF68" s="15">
        <v>8.3333333333333343E-2</v>
      </c>
      <c r="AG68" s="15">
        <v>8.3333333333333343E-2</v>
      </c>
      <c r="AH68" s="15">
        <v>8.3333333333333343E-2</v>
      </c>
      <c r="AI68" s="15">
        <v>8.3333333333333343E-2</v>
      </c>
      <c r="AJ68" s="15">
        <v>8.3333333333333343E-2</v>
      </c>
      <c r="AK68" s="15">
        <v>8.3333333333333343E-2</v>
      </c>
      <c r="AL68" s="15">
        <v>8.3333333333333343E-2</v>
      </c>
      <c r="AM68" s="15">
        <v>8.3333333333333343E-2</v>
      </c>
      <c r="AN68" s="15">
        <v>8.3333333333333343E-2</v>
      </c>
      <c r="AO68" s="16">
        <v>1.0000000000000002</v>
      </c>
      <c r="AP68" s="14">
        <f>+AB68/3</f>
        <v>3733.3333333333335</v>
      </c>
      <c r="AQ68" s="14">
        <f>+AP68</f>
        <v>3733.3333333333335</v>
      </c>
      <c r="AR68" s="14">
        <f>+AQ68</f>
        <v>3733.3333333333335</v>
      </c>
      <c r="AS68" s="14"/>
      <c r="AT68" s="14"/>
      <c r="AU68" s="14"/>
      <c r="AV68" s="14"/>
      <c r="AW68" s="14"/>
      <c r="AX68" s="14"/>
      <c r="AY68" s="14"/>
      <c r="AZ68" s="14"/>
      <c r="BA68" s="14"/>
      <c r="BB68" s="14">
        <f>+AR68+AQ68+AP68</f>
        <v>11200</v>
      </c>
      <c r="BC68" s="17" t="s">
        <v>128</v>
      </c>
    </row>
    <row r="69" spans="1:57" s="45" customFormat="1" ht="228" x14ac:dyDescent="0.25">
      <c r="D69" s="34" t="s">
        <v>46</v>
      </c>
      <c r="E69" s="34" t="s">
        <v>47</v>
      </c>
      <c r="F69" s="34"/>
      <c r="G69" s="34"/>
      <c r="H69" s="34" t="s">
        <v>48</v>
      </c>
      <c r="I69" s="34" t="s">
        <v>49</v>
      </c>
      <c r="J69" s="34" t="s">
        <v>63</v>
      </c>
      <c r="K69" s="34" t="s">
        <v>260</v>
      </c>
      <c r="L69" s="34" t="s">
        <v>261</v>
      </c>
      <c r="M69" s="34" t="s">
        <v>262</v>
      </c>
      <c r="N69" s="34" t="s">
        <v>54</v>
      </c>
      <c r="O69" s="34" t="s">
        <v>263</v>
      </c>
      <c r="P69" s="34" t="s">
        <v>264</v>
      </c>
      <c r="Q69" s="43">
        <v>1</v>
      </c>
      <c r="R69" s="34" t="s">
        <v>57</v>
      </c>
      <c r="S69" s="34" t="s">
        <v>265</v>
      </c>
      <c r="T69" s="34" t="s">
        <v>59</v>
      </c>
      <c r="U69" s="34">
        <v>53</v>
      </c>
      <c r="V69" s="36" t="s">
        <v>259</v>
      </c>
      <c r="W69" s="37" t="s">
        <v>266</v>
      </c>
      <c r="X69" s="38">
        <v>0</v>
      </c>
      <c r="Y69" s="38">
        <v>0</v>
      </c>
      <c r="Z69" s="38">
        <v>0</v>
      </c>
      <c r="AA69" s="38">
        <v>11150</v>
      </c>
      <c r="AB69" s="38">
        <v>11150</v>
      </c>
      <c r="AC69" s="39"/>
      <c r="AD69" s="39"/>
      <c r="AE69" s="39">
        <v>1</v>
      </c>
      <c r="AF69" s="41" t="s">
        <v>267</v>
      </c>
      <c r="AG69" s="39"/>
      <c r="AH69" s="39"/>
      <c r="AI69" s="39"/>
      <c r="AJ69" s="39"/>
      <c r="AK69" s="39"/>
      <c r="AL69" s="39"/>
      <c r="AM69" s="39"/>
      <c r="AN69" s="39"/>
      <c r="AO69" s="43"/>
      <c r="AP69" s="38"/>
      <c r="AQ69" s="38"/>
      <c r="AR69" s="38"/>
      <c r="AS69" s="38"/>
      <c r="AT69" s="38"/>
      <c r="AU69" s="38"/>
      <c r="AV69" s="38"/>
      <c r="AW69" s="38"/>
      <c r="AX69" s="38"/>
      <c r="AY69" s="38"/>
      <c r="AZ69" s="38"/>
      <c r="BA69" s="38"/>
      <c r="BB69" s="38">
        <f>AB69</f>
        <v>11150</v>
      </c>
      <c r="BC69" s="41" t="s">
        <v>267</v>
      </c>
      <c r="BD69" s="34" t="s">
        <v>253</v>
      </c>
      <c r="BE69" s="46"/>
    </row>
    <row r="70" spans="1:57" ht="128.25" x14ac:dyDescent="0.25">
      <c r="D70" s="4" t="s">
        <v>190</v>
      </c>
      <c r="E70" s="4" t="s">
        <v>191</v>
      </c>
      <c r="F70" s="4"/>
      <c r="G70" s="4"/>
      <c r="H70" s="4" t="s">
        <v>48</v>
      </c>
      <c r="I70" s="4" t="s">
        <v>49</v>
      </c>
      <c r="J70" s="4" t="s">
        <v>63</v>
      </c>
      <c r="K70" s="4" t="s">
        <v>268</v>
      </c>
      <c r="L70" s="4" t="s">
        <v>269</v>
      </c>
      <c r="M70" s="4" t="s">
        <v>270</v>
      </c>
      <c r="N70" s="4" t="s">
        <v>54</v>
      </c>
      <c r="O70" s="4" t="s">
        <v>256</v>
      </c>
      <c r="P70" s="4" t="s">
        <v>257</v>
      </c>
      <c r="Q70" s="16">
        <v>1</v>
      </c>
      <c r="R70" s="4" t="s">
        <v>57</v>
      </c>
      <c r="S70" s="4" t="s">
        <v>258</v>
      </c>
      <c r="T70" s="4" t="s">
        <v>146</v>
      </c>
      <c r="U70" s="4">
        <v>53</v>
      </c>
      <c r="V70" s="12" t="s">
        <v>259</v>
      </c>
      <c r="W70" s="13" t="str">
        <f>+VLOOKUP(V70,[2]Filtros!$G$8:$H$478,2,FALSE)</f>
        <v>Honorarios por Contratos Civiles de Servicios</v>
      </c>
      <c r="X70" s="14">
        <v>3000</v>
      </c>
      <c r="Y70" s="14"/>
      <c r="Z70" s="14"/>
      <c r="AA70" s="14"/>
      <c r="AB70" s="14">
        <f t="shared" ref="AB70:AB118" si="14">+X70-Z70+AA70+Y70</f>
        <v>3000</v>
      </c>
      <c r="AC70" s="15">
        <v>1</v>
      </c>
      <c r="AD70" s="15"/>
      <c r="AE70" s="15"/>
      <c r="AF70" s="15">
        <v>8.3333333333333343E-2</v>
      </c>
      <c r="AG70" s="15">
        <v>8.3333333333333343E-2</v>
      </c>
      <c r="AH70" s="15">
        <v>8.3333333333333343E-2</v>
      </c>
      <c r="AI70" s="15">
        <v>8.3333333333333343E-2</v>
      </c>
      <c r="AJ70" s="15">
        <v>8.3333333333333343E-2</v>
      </c>
      <c r="AK70" s="15">
        <v>8.3333333333333343E-2</v>
      </c>
      <c r="AL70" s="15">
        <v>8.3333333333333343E-2</v>
      </c>
      <c r="AM70" s="15">
        <v>8.3333333333333343E-2</v>
      </c>
      <c r="AN70" s="15">
        <v>8.3333333333333343E-2</v>
      </c>
      <c r="AO70" s="16">
        <v>1.0000000000000002</v>
      </c>
      <c r="AP70" s="14">
        <v>3000</v>
      </c>
      <c r="AQ70" s="14"/>
      <c r="AR70" s="14"/>
      <c r="AS70" s="14"/>
      <c r="AT70" s="14"/>
      <c r="AU70" s="14"/>
      <c r="AV70" s="14"/>
      <c r="AW70" s="14"/>
      <c r="AX70" s="14"/>
      <c r="AY70" s="14"/>
      <c r="AZ70" s="14"/>
      <c r="BA70" s="14"/>
      <c r="BB70" s="14">
        <f t="shared" ref="BB70:BB110" si="15">+AR70+AQ70+AP70</f>
        <v>3000</v>
      </c>
      <c r="BC70" s="17" t="s">
        <v>128</v>
      </c>
    </row>
    <row r="71" spans="1:57" s="45" customFormat="1" ht="256.5" x14ac:dyDescent="0.25">
      <c r="D71" s="34" t="s">
        <v>104</v>
      </c>
      <c r="E71" s="34" t="s">
        <v>105</v>
      </c>
      <c r="F71" s="34"/>
      <c r="G71" s="34"/>
      <c r="H71" s="34" t="s">
        <v>48</v>
      </c>
      <c r="I71" s="34" t="s">
        <v>49</v>
      </c>
      <c r="J71" s="34" t="s">
        <v>63</v>
      </c>
      <c r="K71" s="34" t="s">
        <v>271</v>
      </c>
      <c r="L71" s="34" t="s">
        <v>272</v>
      </c>
      <c r="M71" s="34" t="s">
        <v>273</v>
      </c>
      <c r="N71" s="34" t="s">
        <v>54</v>
      </c>
      <c r="O71" s="34" t="s">
        <v>263</v>
      </c>
      <c r="P71" s="34" t="s">
        <v>264</v>
      </c>
      <c r="Q71" s="43">
        <v>1</v>
      </c>
      <c r="R71" s="34" t="s">
        <v>57</v>
      </c>
      <c r="S71" s="34" t="s">
        <v>265</v>
      </c>
      <c r="T71" s="34" t="s">
        <v>59</v>
      </c>
      <c r="U71" s="34">
        <v>53</v>
      </c>
      <c r="V71" s="36" t="s">
        <v>259</v>
      </c>
      <c r="W71" s="37" t="s">
        <v>266</v>
      </c>
      <c r="X71" s="38">
        <v>0</v>
      </c>
      <c r="Y71" s="38">
        <v>0</v>
      </c>
      <c r="Z71" s="38"/>
      <c r="AA71" s="38">
        <v>1600</v>
      </c>
      <c r="AB71" s="38">
        <f t="shared" ref="AB71" si="16">+X71+Y71-Z71+AA71</f>
        <v>1600</v>
      </c>
      <c r="AC71" s="39"/>
      <c r="AD71" s="39"/>
      <c r="AE71" s="39">
        <v>1</v>
      </c>
      <c r="AF71" s="41" t="s">
        <v>267</v>
      </c>
      <c r="AG71" s="34" t="s">
        <v>253</v>
      </c>
      <c r="AH71" s="39"/>
      <c r="AI71" s="39"/>
      <c r="AJ71" s="39"/>
      <c r="AK71" s="39"/>
      <c r="AL71" s="39"/>
      <c r="AM71" s="39"/>
      <c r="AN71" s="39"/>
      <c r="AO71" s="43"/>
      <c r="AP71" s="38"/>
      <c r="AQ71" s="38"/>
      <c r="AR71" s="38"/>
      <c r="AS71" s="38"/>
      <c r="AT71" s="38"/>
      <c r="AU71" s="38"/>
      <c r="AV71" s="38"/>
      <c r="AW71" s="38"/>
      <c r="AX71" s="38"/>
      <c r="AY71" s="38"/>
      <c r="AZ71" s="38"/>
      <c r="BA71" s="38"/>
      <c r="BB71" s="38">
        <f>AB71</f>
        <v>1600</v>
      </c>
      <c r="BC71" s="41"/>
      <c r="BD71" s="34" t="s">
        <v>253</v>
      </c>
      <c r="BE71" s="49" t="s">
        <v>274</v>
      </c>
    </row>
    <row r="72" spans="1:57" ht="105.6" customHeight="1" x14ac:dyDescent="0.25">
      <c r="D72" s="4" t="s">
        <v>46</v>
      </c>
      <c r="E72" s="4" t="s">
        <v>47</v>
      </c>
      <c r="F72" s="4"/>
      <c r="G72" s="4"/>
      <c r="H72" s="4" t="s">
        <v>48</v>
      </c>
      <c r="I72" s="4" t="s">
        <v>49</v>
      </c>
      <c r="J72" s="4" t="s">
        <v>50</v>
      </c>
      <c r="K72" s="4" t="s">
        <v>275</v>
      </c>
      <c r="L72" s="4" t="s">
        <v>276</v>
      </c>
      <c r="M72" s="4" t="s">
        <v>277</v>
      </c>
      <c r="N72" s="4" t="s">
        <v>54</v>
      </c>
      <c r="O72" s="4" t="s">
        <v>278</v>
      </c>
      <c r="P72" s="4" t="s">
        <v>279</v>
      </c>
      <c r="Q72" s="16">
        <v>1</v>
      </c>
      <c r="R72" s="4" t="s">
        <v>57</v>
      </c>
      <c r="S72" s="4" t="s">
        <v>280</v>
      </c>
      <c r="T72" s="4" t="s">
        <v>146</v>
      </c>
      <c r="U72" s="4">
        <v>53</v>
      </c>
      <c r="V72" s="12" t="s">
        <v>281</v>
      </c>
      <c r="W72" s="13" t="str">
        <f>+VLOOKUP(V72,[2]Filtros!$G$8:$H$478,2,FALSE)</f>
        <v>Capacitación a Servidores Públicos</v>
      </c>
      <c r="X72" s="14">
        <v>9000</v>
      </c>
      <c r="Y72" s="14"/>
      <c r="Z72" s="14"/>
      <c r="AA72" s="14"/>
      <c r="AB72" s="14">
        <f t="shared" si="14"/>
        <v>9000</v>
      </c>
      <c r="AC72" s="15"/>
      <c r="AD72" s="15">
        <v>1</v>
      </c>
      <c r="AE72" s="15"/>
      <c r="AF72" s="15">
        <v>8.3333333333333343E-2</v>
      </c>
      <c r="AG72" s="15">
        <v>8.3333333333333343E-2</v>
      </c>
      <c r="AH72" s="15">
        <v>8.3333333333333343E-2</v>
      </c>
      <c r="AI72" s="15">
        <v>8.3333333333333343E-2</v>
      </c>
      <c r="AJ72" s="15">
        <v>8.3333333333333343E-2</v>
      </c>
      <c r="AK72" s="15">
        <v>8.3333333333333343E-2</v>
      </c>
      <c r="AL72" s="15">
        <v>8.3333333333333343E-2</v>
      </c>
      <c r="AM72" s="15">
        <v>8.3333333333333343E-2</v>
      </c>
      <c r="AN72" s="15">
        <v>8.3333333333333343E-2</v>
      </c>
      <c r="AO72" s="16">
        <v>1.0000000000000002</v>
      </c>
      <c r="AP72" s="14"/>
      <c r="AQ72" s="14">
        <v>9000</v>
      </c>
      <c r="AR72" s="14">
        <v>0</v>
      </c>
      <c r="AS72" s="14"/>
      <c r="AT72" s="14"/>
      <c r="AU72" s="14"/>
      <c r="AV72" s="14"/>
      <c r="AW72" s="14"/>
      <c r="AX72" s="14"/>
      <c r="AY72" s="14"/>
      <c r="AZ72" s="14"/>
      <c r="BA72" s="14"/>
      <c r="BB72" s="14">
        <f t="shared" si="15"/>
        <v>9000</v>
      </c>
      <c r="BC72" s="17" t="s">
        <v>128</v>
      </c>
      <c r="BE72" s="50"/>
    </row>
    <row r="73" spans="1:57" ht="128.25" x14ac:dyDescent="0.25">
      <c r="D73" s="4" t="s">
        <v>46</v>
      </c>
      <c r="E73" s="4" t="s">
        <v>47</v>
      </c>
      <c r="F73" s="4"/>
      <c r="G73" s="4"/>
      <c r="H73" s="4" t="s">
        <v>48</v>
      </c>
      <c r="I73" s="4" t="s">
        <v>49</v>
      </c>
      <c r="J73" s="4" t="s">
        <v>50</v>
      </c>
      <c r="K73" s="4" t="s">
        <v>282</v>
      </c>
      <c r="L73" s="4" t="s">
        <v>283</v>
      </c>
      <c r="M73" s="4" t="s">
        <v>277</v>
      </c>
      <c r="N73" s="4" t="s">
        <v>54</v>
      </c>
      <c r="O73" s="4" t="s">
        <v>278</v>
      </c>
      <c r="P73" s="4" t="s">
        <v>279</v>
      </c>
      <c r="Q73" s="16">
        <v>1</v>
      </c>
      <c r="R73" s="4" t="s">
        <v>57</v>
      </c>
      <c r="S73" s="4" t="s">
        <v>280</v>
      </c>
      <c r="T73" s="4" t="s">
        <v>146</v>
      </c>
      <c r="U73" s="4">
        <v>53</v>
      </c>
      <c r="V73" s="12" t="s">
        <v>281</v>
      </c>
      <c r="W73" s="13" t="str">
        <f>+VLOOKUP(V73,[2]Filtros!$G$8:$H$478,2,FALSE)</f>
        <v>Capacitación a Servidores Públicos</v>
      </c>
      <c r="X73" s="14">
        <v>6000</v>
      </c>
      <c r="Y73" s="14"/>
      <c r="Z73" s="14"/>
      <c r="AA73" s="14"/>
      <c r="AB73" s="14">
        <f t="shared" si="14"/>
        <v>6000</v>
      </c>
      <c r="AC73" s="15">
        <v>0.33329999999999999</v>
      </c>
      <c r="AD73" s="15">
        <v>0.33329999999999999</v>
      </c>
      <c r="AE73" s="15">
        <v>33.33</v>
      </c>
      <c r="AF73" s="15">
        <v>8.3333333333333343E-2</v>
      </c>
      <c r="AG73" s="15">
        <v>8.3333333333333343E-2</v>
      </c>
      <c r="AH73" s="15">
        <v>8.3333333333333343E-2</v>
      </c>
      <c r="AI73" s="15">
        <v>8.3333333333333343E-2</v>
      </c>
      <c r="AJ73" s="15">
        <v>8.3333333333333343E-2</v>
      </c>
      <c r="AK73" s="15">
        <v>8.3333333333333343E-2</v>
      </c>
      <c r="AL73" s="15">
        <v>8.3333333333333343E-2</v>
      </c>
      <c r="AM73" s="15">
        <v>8.3333333333333343E-2</v>
      </c>
      <c r="AN73" s="15">
        <v>8.3333333333333343E-2</v>
      </c>
      <c r="AO73" s="16">
        <v>1</v>
      </c>
      <c r="AP73" s="14">
        <v>2000</v>
      </c>
      <c r="AQ73" s="14">
        <v>2000</v>
      </c>
      <c r="AR73" s="14">
        <v>2000</v>
      </c>
      <c r="AS73" s="14"/>
      <c r="AT73" s="14"/>
      <c r="AU73" s="14"/>
      <c r="AV73" s="14"/>
      <c r="AW73" s="14"/>
      <c r="AX73" s="14"/>
      <c r="AY73" s="14"/>
      <c r="AZ73" s="14"/>
      <c r="BA73" s="14"/>
      <c r="BB73" s="14">
        <f t="shared" si="15"/>
        <v>6000</v>
      </c>
      <c r="BC73" s="17" t="s">
        <v>128</v>
      </c>
    </row>
    <row r="74" spans="1:57" ht="128.25" x14ac:dyDescent="0.25">
      <c r="D74" s="4" t="s">
        <v>190</v>
      </c>
      <c r="E74" s="4" t="s">
        <v>191</v>
      </c>
      <c r="F74" s="4"/>
      <c r="G74" s="4"/>
      <c r="H74" s="4" t="s">
        <v>48</v>
      </c>
      <c r="I74" s="4" t="s">
        <v>49</v>
      </c>
      <c r="J74" s="4" t="s">
        <v>63</v>
      </c>
      <c r="K74" s="4" t="s">
        <v>284</v>
      </c>
      <c r="L74" s="4" t="s">
        <v>283</v>
      </c>
      <c r="M74" s="4" t="s">
        <v>84</v>
      </c>
      <c r="N74" s="4" t="s">
        <v>54</v>
      </c>
      <c r="O74" s="4" t="s">
        <v>285</v>
      </c>
      <c r="P74" s="4" t="s">
        <v>286</v>
      </c>
      <c r="Q74" s="16">
        <v>1</v>
      </c>
      <c r="R74" s="4" t="s">
        <v>57</v>
      </c>
      <c r="S74" s="4" t="s">
        <v>287</v>
      </c>
      <c r="T74" s="4" t="s">
        <v>103</v>
      </c>
      <c r="U74" s="4">
        <v>53</v>
      </c>
      <c r="V74" s="12" t="s">
        <v>288</v>
      </c>
      <c r="W74" s="4" t="str">
        <f>+VLOOKUP(V74,[2]Filtros!$G$8:$H$478,2,FALSE)</f>
        <v>Desarrollo, Actualización, Asistencia Técnica y Soporte de Sistemas Informáticos</v>
      </c>
      <c r="X74" s="14">
        <v>3000</v>
      </c>
      <c r="Y74" s="14"/>
      <c r="Z74" s="14"/>
      <c r="AA74" s="14"/>
      <c r="AB74" s="14">
        <f t="shared" si="14"/>
        <v>3000</v>
      </c>
      <c r="AC74" s="15">
        <v>0.5</v>
      </c>
      <c r="AD74" s="15"/>
      <c r="AE74" s="15">
        <v>0.5</v>
      </c>
      <c r="AF74" s="4">
        <v>8.3333333333333343E-2</v>
      </c>
      <c r="AG74" s="4">
        <v>8.3333333333333343E-2</v>
      </c>
      <c r="AH74" s="4">
        <v>8.3333333333333343E-2</v>
      </c>
      <c r="AI74" s="4">
        <v>8.3333333333333343E-2</v>
      </c>
      <c r="AJ74" s="4">
        <v>8.3333333333333343E-2</v>
      </c>
      <c r="AK74" s="4">
        <v>8.3333333333333343E-2</v>
      </c>
      <c r="AL74" s="4">
        <v>8.3333333333333343E-2</v>
      </c>
      <c r="AM74" s="4">
        <v>8.3333333333333343E-2</v>
      </c>
      <c r="AN74" s="4">
        <v>8.3333333333333343E-2</v>
      </c>
      <c r="AO74" s="29">
        <v>1</v>
      </c>
      <c r="AP74" s="14">
        <v>1500</v>
      </c>
      <c r="AQ74" s="14"/>
      <c r="AR74" s="14">
        <v>1500</v>
      </c>
      <c r="AS74" s="14"/>
      <c r="AT74" s="14"/>
      <c r="AU74" s="14"/>
      <c r="AV74" s="14"/>
      <c r="AW74" s="14"/>
      <c r="AX74" s="14"/>
      <c r="AY74" s="14"/>
      <c r="AZ74" s="14"/>
      <c r="BA74" s="14"/>
      <c r="BB74" s="14">
        <f t="shared" si="15"/>
        <v>3000</v>
      </c>
      <c r="BC74" s="4" t="s">
        <v>128</v>
      </c>
      <c r="BD74" s="4"/>
    </row>
    <row r="75" spans="1:57" s="51" customFormat="1" ht="128.25" x14ac:dyDescent="0.25">
      <c r="D75" s="52" t="s">
        <v>190</v>
      </c>
      <c r="E75" s="52" t="s">
        <v>191</v>
      </c>
      <c r="F75" s="52"/>
      <c r="G75" s="52"/>
      <c r="H75" s="52" t="s">
        <v>48</v>
      </c>
      <c r="I75" s="52" t="s">
        <v>49</v>
      </c>
      <c r="J75" s="52" t="s">
        <v>63</v>
      </c>
      <c r="K75" s="52" t="s">
        <v>289</v>
      </c>
      <c r="L75" s="52" t="s">
        <v>283</v>
      </c>
      <c r="M75" s="52" t="s">
        <v>84</v>
      </c>
      <c r="N75" s="52" t="s">
        <v>54</v>
      </c>
      <c r="O75" s="52" t="s">
        <v>290</v>
      </c>
      <c r="P75" s="52" t="s">
        <v>291</v>
      </c>
      <c r="Q75" s="53">
        <v>1</v>
      </c>
      <c r="R75" s="52" t="s">
        <v>57</v>
      </c>
      <c r="S75" s="52" t="s">
        <v>287</v>
      </c>
      <c r="T75" s="52" t="s">
        <v>103</v>
      </c>
      <c r="U75" s="52">
        <v>53</v>
      </c>
      <c r="V75" s="54" t="s">
        <v>288</v>
      </c>
      <c r="W75" s="52" t="str">
        <f>+VLOOKUP(V75,[2]Filtros!$G$8:$H$478,2,FALSE)</f>
        <v>Desarrollo, Actualización, Asistencia Técnica y Soporte de Sistemas Informáticos</v>
      </c>
      <c r="X75" s="55">
        <v>3000</v>
      </c>
      <c r="Y75" s="55"/>
      <c r="Z75" s="55">
        <v>3000</v>
      </c>
      <c r="AA75" s="55"/>
      <c r="AB75" s="55">
        <f t="shared" si="14"/>
        <v>0</v>
      </c>
      <c r="AC75" s="56">
        <v>0.5</v>
      </c>
      <c r="AD75" s="56"/>
      <c r="AE75" s="56">
        <v>0.5</v>
      </c>
      <c r="AF75" s="52">
        <v>8.3333333333333343E-2</v>
      </c>
      <c r="AG75" s="52">
        <v>8.3333333333333343E-2</v>
      </c>
      <c r="AH75" s="52">
        <v>8.3333333333333343E-2</v>
      </c>
      <c r="AI75" s="52">
        <v>8.3333333333333343E-2</v>
      </c>
      <c r="AJ75" s="52">
        <v>8.3333333333333343E-2</v>
      </c>
      <c r="AK75" s="52">
        <v>8.3333333333333343E-2</v>
      </c>
      <c r="AL75" s="52">
        <v>8.3333333333333343E-2</v>
      </c>
      <c r="AM75" s="52">
        <v>8.3333333333333343E-2</v>
      </c>
      <c r="AN75" s="52">
        <v>8.3333333333333343E-2</v>
      </c>
      <c r="AO75" s="57">
        <v>1</v>
      </c>
      <c r="AP75" s="55">
        <v>0</v>
      </c>
      <c r="AQ75" s="55"/>
      <c r="AR75" s="55">
        <v>0</v>
      </c>
      <c r="AS75" s="55"/>
      <c r="AT75" s="55"/>
      <c r="AU75" s="55"/>
      <c r="AV75" s="55"/>
      <c r="AW75" s="55"/>
      <c r="AX75" s="55"/>
      <c r="AY75" s="55"/>
      <c r="AZ75" s="55"/>
      <c r="BA75" s="55"/>
      <c r="BB75" s="55">
        <f t="shared" si="15"/>
        <v>0</v>
      </c>
      <c r="BC75" s="52" t="s">
        <v>128</v>
      </c>
      <c r="BD75" s="59" t="s">
        <v>292</v>
      </c>
      <c r="BE75" s="60"/>
    </row>
    <row r="76" spans="1:57" s="67" customFormat="1" ht="128.25" x14ac:dyDescent="0.25">
      <c r="A76" s="7"/>
      <c r="B76" s="7"/>
      <c r="C76" s="7"/>
      <c r="D76" s="61" t="s">
        <v>190</v>
      </c>
      <c r="E76" s="61" t="s">
        <v>191</v>
      </c>
      <c r="F76" s="4"/>
      <c r="G76" s="4"/>
      <c r="H76" s="4" t="s">
        <v>48</v>
      </c>
      <c r="I76" s="61" t="s">
        <v>49</v>
      </c>
      <c r="J76" s="61" t="s">
        <v>293</v>
      </c>
      <c r="K76" s="61" t="s">
        <v>294</v>
      </c>
      <c r="L76" s="61" t="s">
        <v>283</v>
      </c>
      <c r="M76" s="61" t="s">
        <v>84</v>
      </c>
      <c r="N76" s="61" t="s">
        <v>54</v>
      </c>
      <c r="O76" s="61" t="s">
        <v>295</v>
      </c>
      <c r="P76" s="61" t="s">
        <v>296</v>
      </c>
      <c r="Q76" s="62">
        <v>1</v>
      </c>
      <c r="R76" s="61" t="s">
        <v>57</v>
      </c>
      <c r="S76" s="4" t="s">
        <v>297</v>
      </c>
      <c r="T76" s="4" t="s">
        <v>59</v>
      </c>
      <c r="U76" s="61">
        <v>53</v>
      </c>
      <c r="V76" s="63" t="s">
        <v>298</v>
      </c>
      <c r="W76" s="61" t="str">
        <f>+VLOOKUP(V76,[2]Filtros!$G$8:$H$478,2,FALSE)</f>
        <v>Arrendamiento y Licencias de Uso de Paquetes Informáticos</v>
      </c>
      <c r="X76" s="64">
        <v>56300</v>
      </c>
      <c r="Y76" s="64"/>
      <c r="Z76" s="64">
        <v>50000</v>
      </c>
      <c r="AA76" s="64"/>
      <c r="AB76" s="64">
        <f t="shared" si="14"/>
        <v>6300</v>
      </c>
      <c r="AC76" s="65">
        <v>0.5</v>
      </c>
      <c r="AD76" s="65">
        <v>0.5</v>
      </c>
      <c r="AE76" s="65"/>
      <c r="AF76" s="4">
        <v>8.3333333333333343E-2</v>
      </c>
      <c r="AG76" s="4">
        <v>8.3333333333333343E-2</v>
      </c>
      <c r="AH76" s="4">
        <v>8.3333333333333343E-2</v>
      </c>
      <c r="AI76" s="4">
        <v>8.3333333333333343E-2</v>
      </c>
      <c r="AJ76" s="4">
        <v>8.3333333333333343E-2</v>
      </c>
      <c r="AK76" s="4">
        <v>8.3333333333333343E-2</v>
      </c>
      <c r="AL76" s="4">
        <v>8.3333333333333343E-2</v>
      </c>
      <c r="AM76" s="4">
        <v>8.3333333333333343E-2</v>
      </c>
      <c r="AN76" s="4">
        <v>8.3333333333333343E-2</v>
      </c>
      <c r="AO76" s="29">
        <f t="shared" ref="AO76:AO110" si="17">+AC76+AD76+AE76</f>
        <v>1</v>
      </c>
      <c r="AP76" s="14">
        <f>+AB76/2</f>
        <v>3150</v>
      </c>
      <c r="AQ76" s="14">
        <f>+AP76</f>
        <v>3150</v>
      </c>
      <c r="AR76" s="14"/>
      <c r="AS76" s="14"/>
      <c r="AT76" s="14"/>
      <c r="AU76" s="14"/>
      <c r="AV76" s="14"/>
      <c r="AW76" s="14"/>
      <c r="AX76" s="14"/>
      <c r="AY76" s="14"/>
      <c r="AZ76" s="14"/>
      <c r="BA76" s="14"/>
      <c r="BB76" s="64">
        <f>AB76</f>
        <v>6300</v>
      </c>
      <c r="BC76" s="61" t="s">
        <v>128</v>
      </c>
      <c r="BD76" s="61" t="s">
        <v>299</v>
      </c>
      <c r="BE76" s="66"/>
    </row>
    <row r="77" spans="1:57" ht="128.25" x14ac:dyDescent="0.25">
      <c r="D77" s="4" t="s">
        <v>190</v>
      </c>
      <c r="E77" s="4" t="s">
        <v>191</v>
      </c>
      <c r="F77" s="4"/>
      <c r="G77" s="4"/>
      <c r="H77" s="4" t="s">
        <v>48</v>
      </c>
      <c r="I77" s="4" t="s">
        <v>49</v>
      </c>
      <c r="J77" s="4" t="s">
        <v>293</v>
      </c>
      <c r="K77" s="4" t="s">
        <v>300</v>
      </c>
      <c r="L77" s="4" t="s">
        <v>301</v>
      </c>
      <c r="M77" s="4" t="s">
        <v>84</v>
      </c>
      <c r="N77" s="4" t="s">
        <v>54</v>
      </c>
      <c r="O77" s="4" t="s">
        <v>302</v>
      </c>
      <c r="P77" s="4" t="s">
        <v>303</v>
      </c>
      <c r="Q77" s="16">
        <v>1</v>
      </c>
      <c r="R77" s="4" t="s">
        <v>57</v>
      </c>
      <c r="S77" s="4" t="s">
        <v>297</v>
      </c>
      <c r="T77" s="4" t="s">
        <v>59</v>
      </c>
      <c r="U77" s="4">
        <v>53</v>
      </c>
      <c r="V77" s="12" t="s">
        <v>298</v>
      </c>
      <c r="W77" s="4" t="str">
        <f>+VLOOKUP(V77,[2]Filtros!$G$8:$H$478,2,FALSE)</f>
        <v>Arrendamiento y Licencias de Uso de Paquetes Informáticos</v>
      </c>
      <c r="X77" s="14">
        <v>100000</v>
      </c>
      <c r="Y77" s="14"/>
      <c r="Z77" s="14"/>
      <c r="AA77" s="14"/>
      <c r="AB77" s="14">
        <f t="shared" si="14"/>
        <v>100000</v>
      </c>
      <c r="AC77" s="15">
        <v>1</v>
      </c>
      <c r="AD77" s="15"/>
      <c r="AE77" s="15"/>
      <c r="AF77" s="4">
        <v>8.3333333333333343E-2</v>
      </c>
      <c r="AG77" s="4">
        <v>8.3333333333333343E-2</v>
      </c>
      <c r="AH77" s="4">
        <v>8.3333333333333343E-2</v>
      </c>
      <c r="AI77" s="4">
        <v>8.3333333333333343E-2</v>
      </c>
      <c r="AJ77" s="4">
        <v>8.3333333333333343E-2</v>
      </c>
      <c r="AK77" s="4">
        <v>8.3333333333333343E-2</v>
      </c>
      <c r="AL77" s="4">
        <v>8.3333333333333343E-2</v>
      </c>
      <c r="AM77" s="4">
        <v>8.3333333333333343E-2</v>
      </c>
      <c r="AN77" s="4">
        <v>8.3333333333333343E-2</v>
      </c>
      <c r="AO77" s="29">
        <f t="shared" si="17"/>
        <v>1</v>
      </c>
      <c r="AP77" s="14">
        <v>100000</v>
      </c>
      <c r="AQ77" s="14"/>
      <c r="AR77" s="14"/>
      <c r="AS77" s="14"/>
      <c r="AT77" s="14"/>
      <c r="AU77" s="14"/>
      <c r="AV77" s="14"/>
      <c r="AW77" s="14"/>
      <c r="AX77" s="14"/>
      <c r="AY77" s="14"/>
      <c r="AZ77" s="14"/>
      <c r="BA77" s="14"/>
      <c r="BB77" s="14">
        <f t="shared" si="15"/>
        <v>100000</v>
      </c>
      <c r="BC77" s="4" t="s">
        <v>128</v>
      </c>
      <c r="BD77" s="4"/>
    </row>
    <row r="78" spans="1:57" s="51" customFormat="1" ht="156.75" x14ac:dyDescent="0.25">
      <c r="D78" s="52" t="s">
        <v>46</v>
      </c>
      <c r="E78" s="52" t="s">
        <v>111</v>
      </c>
      <c r="F78" s="52"/>
      <c r="G78" s="52"/>
      <c r="H78" s="52" t="s">
        <v>48</v>
      </c>
      <c r="I78" s="52" t="s">
        <v>49</v>
      </c>
      <c r="J78" s="52" t="s">
        <v>63</v>
      </c>
      <c r="K78" s="52" t="s">
        <v>304</v>
      </c>
      <c r="L78" s="52" t="s">
        <v>305</v>
      </c>
      <c r="M78" s="52" t="s">
        <v>306</v>
      </c>
      <c r="N78" s="52" t="s">
        <v>54</v>
      </c>
      <c r="O78" s="52" t="s">
        <v>307</v>
      </c>
      <c r="P78" s="52" t="s">
        <v>308</v>
      </c>
      <c r="Q78" s="53">
        <v>1</v>
      </c>
      <c r="R78" s="52" t="s">
        <v>309</v>
      </c>
      <c r="S78" s="52" t="s">
        <v>310</v>
      </c>
      <c r="T78" s="52" t="s">
        <v>59</v>
      </c>
      <c r="U78" s="52">
        <v>53</v>
      </c>
      <c r="V78" s="54" t="s">
        <v>298</v>
      </c>
      <c r="W78" s="52" t="str">
        <f>+VLOOKUP(V78,[2]Filtros!$G$8:$H$478,2,FALSE)</f>
        <v>Arrendamiento y Licencias de Uso de Paquetes Informáticos</v>
      </c>
      <c r="X78" s="55">
        <v>0</v>
      </c>
      <c r="Y78" s="55"/>
      <c r="Z78" s="55"/>
      <c r="AA78" s="55">
        <v>9000</v>
      </c>
      <c r="AB78" s="55">
        <v>9000</v>
      </c>
      <c r="AC78" s="56"/>
      <c r="AD78" s="56"/>
      <c r="AE78" s="56">
        <v>1</v>
      </c>
      <c r="AF78" s="52"/>
      <c r="AG78" s="52"/>
      <c r="AH78" s="52"/>
      <c r="AI78" s="52"/>
      <c r="AJ78" s="52"/>
      <c r="AK78" s="52"/>
      <c r="AL78" s="52"/>
      <c r="AM78" s="52"/>
      <c r="AN78" s="68">
        <v>1</v>
      </c>
      <c r="AO78" s="57">
        <f>SUM(AF78:AN78)</f>
        <v>1</v>
      </c>
      <c r="AP78" s="55"/>
      <c r="AQ78" s="55"/>
      <c r="AR78" s="55">
        <v>9000</v>
      </c>
      <c r="AS78" s="55"/>
      <c r="AT78" s="55"/>
      <c r="AU78" s="55"/>
      <c r="AV78" s="55"/>
      <c r="AW78" s="55"/>
      <c r="AX78" s="55"/>
      <c r="AY78" s="55"/>
      <c r="AZ78" s="55"/>
      <c r="BA78" s="55">
        <v>9000</v>
      </c>
      <c r="BB78" s="55">
        <f>SUM(AS78:BA78)</f>
        <v>9000</v>
      </c>
      <c r="BC78" s="52" t="s">
        <v>311</v>
      </c>
      <c r="BD78" s="69" t="s">
        <v>312</v>
      </c>
      <c r="BE78" s="60"/>
    </row>
    <row r="79" spans="1:57" s="51" customFormat="1" ht="171" x14ac:dyDescent="0.25">
      <c r="D79" s="52" t="s">
        <v>46</v>
      </c>
      <c r="E79" s="52" t="s">
        <v>111</v>
      </c>
      <c r="F79" s="52"/>
      <c r="G79" s="52"/>
      <c r="H79" s="52" t="s">
        <v>48</v>
      </c>
      <c r="I79" s="52" t="s">
        <v>49</v>
      </c>
      <c r="J79" s="52" t="s">
        <v>63</v>
      </c>
      <c r="K79" s="52" t="s">
        <v>313</v>
      </c>
      <c r="L79" s="52" t="s">
        <v>314</v>
      </c>
      <c r="M79" s="52" t="s">
        <v>315</v>
      </c>
      <c r="N79" s="52" t="s">
        <v>54</v>
      </c>
      <c r="O79" s="52" t="s">
        <v>316</v>
      </c>
      <c r="P79" s="52" t="s">
        <v>317</v>
      </c>
      <c r="Q79" s="53">
        <v>1</v>
      </c>
      <c r="R79" s="52" t="s">
        <v>309</v>
      </c>
      <c r="S79" s="52" t="s">
        <v>318</v>
      </c>
      <c r="T79" s="52" t="s">
        <v>59</v>
      </c>
      <c r="U79" s="52">
        <v>53</v>
      </c>
      <c r="V79" s="54" t="s">
        <v>298</v>
      </c>
      <c r="W79" s="52" t="str">
        <f>+VLOOKUP(V79,[2]Filtros!$G$8:$H$478,2,FALSE)</f>
        <v>Arrendamiento y Licencias de Uso de Paquetes Informáticos</v>
      </c>
      <c r="X79" s="55">
        <v>0</v>
      </c>
      <c r="Y79" s="55"/>
      <c r="Z79" s="55"/>
      <c r="AA79" s="55">
        <v>9000</v>
      </c>
      <c r="AB79" s="55">
        <v>9000</v>
      </c>
      <c r="AC79" s="56"/>
      <c r="AD79" s="56"/>
      <c r="AE79" s="56">
        <v>1</v>
      </c>
      <c r="AF79" s="52"/>
      <c r="AG79" s="52"/>
      <c r="AH79" s="52"/>
      <c r="AI79" s="52"/>
      <c r="AJ79" s="52"/>
      <c r="AK79" s="52"/>
      <c r="AL79" s="52"/>
      <c r="AM79" s="52"/>
      <c r="AN79" s="68">
        <v>1</v>
      </c>
      <c r="AO79" s="57">
        <f>SUM(AF79:AN79)</f>
        <v>1</v>
      </c>
      <c r="AP79" s="55"/>
      <c r="AQ79" s="55"/>
      <c r="AR79" s="55">
        <v>9000</v>
      </c>
      <c r="AS79" s="55"/>
      <c r="AT79" s="55"/>
      <c r="AU79" s="55"/>
      <c r="AV79" s="55"/>
      <c r="AW79" s="55"/>
      <c r="AX79" s="55"/>
      <c r="AY79" s="55"/>
      <c r="AZ79" s="55"/>
      <c r="BA79" s="55">
        <v>9000</v>
      </c>
      <c r="BB79" s="55">
        <f>SUM(AS79:BA79)</f>
        <v>9000</v>
      </c>
      <c r="BC79" s="52" t="s">
        <v>319</v>
      </c>
      <c r="BD79" s="69" t="s">
        <v>320</v>
      </c>
      <c r="BE79" s="60"/>
    </row>
    <row r="80" spans="1:57" s="51" customFormat="1" ht="128.25" x14ac:dyDescent="0.25">
      <c r="D80" s="52" t="s">
        <v>190</v>
      </c>
      <c r="E80" s="52" t="s">
        <v>191</v>
      </c>
      <c r="F80" s="52"/>
      <c r="G80" s="52"/>
      <c r="H80" s="52" t="s">
        <v>48</v>
      </c>
      <c r="I80" s="52" t="s">
        <v>49</v>
      </c>
      <c r="J80" s="52" t="s">
        <v>293</v>
      </c>
      <c r="K80" s="52" t="s">
        <v>321</v>
      </c>
      <c r="L80" s="52" t="s">
        <v>322</v>
      </c>
      <c r="M80" s="52" t="s">
        <v>84</v>
      </c>
      <c r="N80" s="52" t="s">
        <v>54</v>
      </c>
      <c r="O80" s="52" t="s">
        <v>323</v>
      </c>
      <c r="P80" s="52" t="s">
        <v>324</v>
      </c>
      <c r="Q80" s="53">
        <v>1</v>
      </c>
      <c r="R80" s="52" t="s">
        <v>57</v>
      </c>
      <c r="S80" s="52" t="s">
        <v>297</v>
      </c>
      <c r="T80" s="52" t="s">
        <v>59</v>
      </c>
      <c r="U80" s="52">
        <v>53</v>
      </c>
      <c r="V80" s="54" t="s">
        <v>325</v>
      </c>
      <c r="W80" s="52" t="str">
        <f>+VLOOKUP(V80,[2]Filtros!$G$8:$H$478,2,FALSE)</f>
        <v>Mantenimiento y Reparación de Equipos y Sistemas Informáticos</v>
      </c>
      <c r="X80" s="55">
        <v>15000</v>
      </c>
      <c r="Y80" s="55"/>
      <c r="Z80" s="55">
        <v>15000</v>
      </c>
      <c r="AA80" s="55"/>
      <c r="AB80" s="55">
        <f t="shared" si="14"/>
        <v>0</v>
      </c>
      <c r="AC80" s="56">
        <v>1</v>
      </c>
      <c r="AD80" s="56"/>
      <c r="AE80" s="56"/>
      <c r="AF80" s="52">
        <v>8.3333333333333343E-2</v>
      </c>
      <c r="AG80" s="52">
        <v>8.3333333333333343E-2</v>
      </c>
      <c r="AH80" s="52">
        <v>8.3333333333333343E-2</v>
      </c>
      <c r="AI80" s="52">
        <v>8.3333333333333343E-2</v>
      </c>
      <c r="AJ80" s="52">
        <v>8.3333333333333343E-2</v>
      </c>
      <c r="AK80" s="52">
        <v>8.3333333333333343E-2</v>
      </c>
      <c r="AL80" s="52">
        <v>8.3333333333333343E-2</v>
      </c>
      <c r="AM80" s="52">
        <v>8.3333333333333343E-2</v>
      </c>
      <c r="AN80" s="52">
        <v>8.3333333333333343E-2</v>
      </c>
      <c r="AO80" s="57">
        <f t="shared" si="17"/>
        <v>1</v>
      </c>
      <c r="AP80" s="55">
        <v>0</v>
      </c>
      <c r="AQ80" s="55"/>
      <c r="AR80" s="55"/>
      <c r="AS80" s="55"/>
      <c r="AT80" s="55"/>
      <c r="AU80" s="55"/>
      <c r="AV80" s="55"/>
      <c r="AW80" s="55"/>
      <c r="AX80" s="55"/>
      <c r="AY80" s="55"/>
      <c r="AZ80" s="55"/>
      <c r="BA80" s="55"/>
      <c r="BB80" s="55">
        <f t="shared" si="15"/>
        <v>0</v>
      </c>
      <c r="BC80" s="52" t="s">
        <v>128</v>
      </c>
      <c r="BD80" s="59" t="s">
        <v>326</v>
      </c>
      <c r="BE80" s="60"/>
    </row>
    <row r="81" spans="4:57" ht="128.25" x14ac:dyDescent="0.25">
      <c r="D81" s="4" t="s">
        <v>190</v>
      </c>
      <c r="E81" s="4" t="s">
        <v>191</v>
      </c>
      <c r="F81" s="4"/>
      <c r="G81" s="4"/>
      <c r="H81" s="4" t="s">
        <v>48</v>
      </c>
      <c r="I81" s="4" t="s">
        <v>49</v>
      </c>
      <c r="J81" s="4" t="s">
        <v>293</v>
      </c>
      <c r="K81" s="4" t="s">
        <v>327</v>
      </c>
      <c r="L81" s="4" t="s">
        <v>322</v>
      </c>
      <c r="M81" s="4" t="s">
        <v>84</v>
      </c>
      <c r="N81" s="4" t="s">
        <v>54</v>
      </c>
      <c r="O81" s="4" t="s">
        <v>328</v>
      </c>
      <c r="P81" s="4" t="s">
        <v>329</v>
      </c>
      <c r="Q81" s="16">
        <v>1</v>
      </c>
      <c r="R81" s="4" t="s">
        <v>57</v>
      </c>
      <c r="S81" s="4" t="s">
        <v>202</v>
      </c>
      <c r="T81" s="4" t="s">
        <v>59</v>
      </c>
      <c r="U81" s="4">
        <v>53</v>
      </c>
      <c r="V81" s="12" t="s">
        <v>325</v>
      </c>
      <c r="W81" s="4" t="str">
        <f>+VLOOKUP(V81,[2]Filtros!$G$8:$H$478,2,FALSE)</f>
        <v>Mantenimiento y Reparación de Equipos y Sistemas Informáticos</v>
      </c>
      <c r="X81" s="14">
        <v>6000</v>
      </c>
      <c r="Y81" s="14"/>
      <c r="Z81" s="14"/>
      <c r="AA81" s="14"/>
      <c r="AB81" s="14">
        <f t="shared" si="14"/>
        <v>6000</v>
      </c>
      <c r="AC81" s="15"/>
      <c r="AD81" s="15"/>
      <c r="AE81" s="15">
        <v>1</v>
      </c>
      <c r="AF81" s="4">
        <v>8.3333333333333343E-2</v>
      </c>
      <c r="AG81" s="4">
        <v>8.3333333333333343E-2</v>
      </c>
      <c r="AH81" s="4">
        <v>8.3333333333333343E-2</v>
      </c>
      <c r="AI81" s="4">
        <v>8.3333333333333343E-2</v>
      </c>
      <c r="AJ81" s="4">
        <v>8.3333333333333343E-2</v>
      </c>
      <c r="AK81" s="4">
        <v>8.3333333333333343E-2</v>
      </c>
      <c r="AL81" s="4">
        <v>8.3333333333333343E-2</v>
      </c>
      <c r="AM81" s="4">
        <v>8.3333333333333343E-2</v>
      </c>
      <c r="AN81" s="4">
        <v>8.3333333333333343E-2</v>
      </c>
      <c r="AO81" s="29">
        <f t="shared" si="17"/>
        <v>1</v>
      </c>
      <c r="AP81" s="14"/>
      <c r="AQ81" s="14"/>
      <c r="AR81" s="14">
        <v>6000</v>
      </c>
      <c r="AS81" s="14"/>
      <c r="AT81" s="14"/>
      <c r="AU81" s="14"/>
      <c r="AV81" s="14"/>
      <c r="AW81" s="14"/>
      <c r="AX81" s="14"/>
      <c r="AY81" s="14"/>
      <c r="AZ81" s="14"/>
      <c r="BA81" s="14"/>
      <c r="BB81" s="14">
        <f t="shared" si="15"/>
        <v>6000</v>
      </c>
      <c r="BC81" s="4" t="s">
        <v>128</v>
      </c>
      <c r="BD81" s="4"/>
    </row>
    <row r="82" spans="4:57" ht="128.25" x14ac:dyDescent="0.25">
      <c r="D82" s="4" t="s">
        <v>190</v>
      </c>
      <c r="E82" s="4" t="s">
        <v>191</v>
      </c>
      <c r="F82" s="4"/>
      <c r="G82" s="4"/>
      <c r="H82" s="4" t="s">
        <v>48</v>
      </c>
      <c r="I82" s="4" t="s">
        <v>49</v>
      </c>
      <c r="J82" s="4" t="s">
        <v>293</v>
      </c>
      <c r="K82" s="4" t="s">
        <v>330</v>
      </c>
      <c r="L82" s="4" t="s">
        <v>77</v>
      </c>
      <c r="M82" s="4" t="s">
        <v>84</v>
      </c>
      <c r="N82" s="4" t="s">
        <v>54</v>
      </c>
      <c r="O82" s="4" t="s">
        <v>331</v>
      </c>
      <c r="P82" s="4" t="s">
        <v>332</v>
      </c>
      <c r="Q82" s="16">
        <v>1</v>
      </c>
      <c r="R82" s="4" t="s">
        <v>57</v>
      </c>
      <c r="S82" s="4" t="s">
        <v>202</v>
      </c>
      <c r="T82" s="4" t="s">
        <v>59</v>
      </c>
      <c r="U82" s="4">
        <v>53</v>
      </c>
      <c r="V82" s="12" t="s">
        <v>325</v>
      </c>
      <c r="W82" s="4" t="str">
        <f>+VLOOKUP(V82,[2]Filtros!$G$8:$H$478,2,FALSE)</f>
        <v>Mantenimiento y Reparación de Equipos y Sistemas Informáticos</v>
      </c>
      <c r="X82" s="14">
        <v>10000</v>
      </c>
      <c r="Y82" s="14"/>
      <c r="Z82" s="14"/>
      <c r="AA82" s="14"/>
      <c r="AB82" s="14">
        <f t="shared" si="14"/>
        <v>10000</v>
      </c>
      <c r="AC82" s="15">
        <v>1</v>
      </c>
      <c r="AD82" s="15"/>
      <c r="AE82" s="15"/>
      <c r="AF82" s="4">
        <v>8.3333333333333343E-2</v>
      </c>
      <c r="AG82" s="4">
        <v>8.3333333333333343E-2</v>
      </c>
      <c r="AH82" s="4">
        <v>8.3333333333333343E-2</v>
      </c>
      <c r="AI82" s="4">
        <v>8.3333333333333343E-2</v>
      </c>
      <c r="AJ82" s="4">
        <v>8.3333333333333343E-2</v>
      </c>
      <c r="AK82" s="4">
        <v>8.3333333333333343E-2</v>
      </c>
      <c r="AL82" s="4">
        <v>8.3333333333333343E-2</v>
      </c>
      <c r="AM82" s="4">
        <v>8.3333333333333343E-2</v>
      </c>
      <c r="AN82" s="4">
        <v>8.3333333333333343E-2</v>
      </c>
      <c r="AO82" s="29">
        <f t="shared" si="17"/>
        <v>1</v>
      </c>
      <c r="AP82" s="14">
        <v>10000</v>
      </c>
      <c r="AQ82" s="14"/>
      <c r="AR82" s="14"/>
      <c r="AS82" s="14"/>
      <c r="AT82" s="14"/>
      <c r="AU82" s="14"/>
      <c r="AV82" s="14"/>
      <c r="AW82" s="14"/>
      <c r="AX82" s="14"/>
      <c r="AY82" s="14"/>
      <c r="AZ82" s="14"/>
      <c r="BA82" s="14"/>
      <c r="BB82" s="14">
        <f t="shared" si="15"/>
        <v>10000</v>
      </c>
      <c r="BC82" s="4" t="s">
        <v>128</v>
      </c>
      <c r="BD82" s="4"/>
    </row>
    <row r="83" spans="4:57" ht="128.25" x14ac:dyDescent="0.25">
      <c r="D83" s="4" t="s">
        <v>46</v>
      </c>
      <c r="E83" s="4" t="s">
        <v>47</v>
      </c>
      <c r="F83" s="4"/>
      <c r="G83" s="4"/>
      <c r="H83" s="4" t="s">
        <v>48</v>
      </c>
      <c r="I83" s="4" t="s">
        <v>49</v>
      </c>
      <c r="J83" s="4" t="s">
        <v>63</v>
      </c>
      <c r="K83" s="4" t="s">
        <v>333</v>
      </c>
      <c r="L83" s="4" t="s">
        <v>77</v>
      </c>
      <c r="M83" s="4" t="s">
        <v>84</v>
      </c>
      <c r="N83" s="4" t="s">
        <v>54</v>
      </c>
      <c r="O83" s="4" t="s">
        <v>334</v>
      </c>
      <c r="P83" s="4" t="s">
        <v>335</v>
      </c>
      <c r="Q83" s="16">
        <v>1</v>
      </c>
      <c r="R83" s="4" t="s">
        <v>57</v>
      </c>
      <c r="S83" s="4" t="s">
        <v>115</v>
      </c>
      <c r="T83" s="4" t="s">
        <v>59</v>
      </c>
      <c r="U83" s="4">
        <v>53</v>
      </c>
      <c r="V83" s="12" t="s">
        <v>336</v>
      </c>
      <c r="W83" s="4" t="str">
        <f>+VLOOKUP(V83,[2]Filtros!$G$8:$H$478,2,FALSE)</f>
        <v>Vestuario,  Lencería,  Prendas  de  Protección  y Accesorios  para  uniformes  del  personal  de  Protección,  Vigilancia  y
Seguridad.</v>
      </c>
      <c r="X83" s="14">
        <v>12000</v>
      </c>
      <c r="Y83" s="14"/>
      <c r="Z83" s="14"/>
      <c r="AA83" s="14"/>
      <c r="AB83" s="14">
        <f t="shared" si="14"/>
        <v>12000</v>
      </c>
      <c r="AC83" s="15"/>
      <c r="AD83" s="15">
        <v>1</v>
      </c>
      <c r="AE83" s="15"/>
      <c r="AF83" s="4">
        <v>8.3333333333333343E-2</v>
      </c>
      <c r="AG83" s="4">
        <v>8.3333333333333343E-2</v>
      </c>
      <c r="AH83" s="4">
        <v>8.3333333333333343E-2</v>
      </c>
      <c r="AI83" s="4">
        <v>8.3333333333333343E-2</v>
      </c>
      <c r="AJ83" s="4">
        <v>8.3333333333333343E-2</v>
      </c>
      <c r="AK83" s="4">
        <v>8.3333333333333343E-2</v>
      </c>
      <c r="AL83" s="4">
        <v>8.3333333333333343E-2</v>
      </c>
      <c r="AM83" s="4">
        <v>8.3333333333333343E-2</v>
      </c>
      <c r="AN83" s="4">
        <v>8.3333333333333343E-2</v>
      </c>
      <c r="AO83" s="29">
        <f t="shared" si="17"/>
        <v>1</v>
      </c>
      <c r="AP83" s="14"/>
      <c r="AQ83" s="14">
        <v>12000</v>
      </c>
      <c r="AR83" s="14"/>
      <c r="AS83" s="14"/>
      <c r="AT83" s="14"/>
      <c r="AU83" s="14"/>
      <c r="AV83" s="14"/>
      <c r="AW83" s="14"/>
      <c r="AX83" s="14"/>
      <c r="AY83" s="14"/>
      <c r="AZ83" s="14"/>
      <c r="BA83" s="14"/>
      <c r="BB83" s="14">
        <f t="shared" si="15"/>
        <v>12000</v>
      </c>
      <c r="BC83" s="4" t="s">
        <v>128</v>
      </c>
      <c r="BD83" s="4"/>
    </row>
    <row r="84" spans="4:57" ht="128.25" x14ac:dyDescent="0.25">
      <c r="D84" s="4" t="s">
        <v>46</v>
      </c>
      <c r="E84" s="4" t="s">
        <v>337</v>
      </c>
      <c r="F84" s="4"/>
      <c r="G84" s="4"/>
      <c r="H84" s="4" t="s">
        <v>48</v>
      </c>
      <c r="I84" s="4" t="s">
        <v>49</v>
      </c>
      <c r="J84" s="4" t="s">
        <v>63</v>
      </c>
      <c r="K84" s="4" t="s">
        <v>338</v>
      </c>
      <c r="L84" s="4" t="s">
        <v>77</v>
      </c>
      <c r="M84" s="4" t="s">
        <v>84</v>
      </c>
      <c r="N84" s="4" t="s">
        <v>54</v>
      </c>
      <c r="O84" s="4" t="s">
        <v>339</v>
      </c>
      <c r="P84" s="4" t="s">
        <v>340</v>
      </c>
      <c r="Q84" s="16">
        <v>1</v>
      </c>
      <c r="R84" s="4" t="s">
        <v>57</v>
      </c>
      <c r="S84" s="4" t="s">
        <v>341</v>
      </c>
      <c r="T84" s="4" t="s">
        <v>59</v>
      </c>
      <c r="U84" s="4">
        <v>53</v>
      </c>
      <c r="V84" s="12" t="s">
        <v>342</v>
      </c>
      <c r="W84" s="4" t="str">
        <f>+VLOOKUP(V84,[2]Filtros!$G$8:$H$478,2,FALSE)</f>
        <v>Materiales de Oficina</v>
      </c>
      <c r="X84" s="14">
        <v>6831.36</v>
      </c>
      <c r="Y84" s="14"/>
      <c r="Z84" s="14"/>
      <c r="AA84" s="14"/>
      <c r="AB84" s="14">
        <f t="shared" si="14"/>
        <v>6831.36</v>
      </c>
      <c r="AC84" s="15"/>
      <c r="AD84" s="15"/>
      <c r="AE84" s="15">
        <v>1</v>
      </c>
      <c r="AF84" s="4">
        <v>8.3333333333333343E-2</v>
      </c>
      <c r="AG84" s="4">
        <v>8.3333333333333343E-2</v>
      </c>
      <c r="AH84" s="4">
        <v>8.3333333333333343E-2</v>
      </c>
      <c r="AI84" s="4">
        <v>8.3333333333333343E-2</v>
      </c>
      <c r="AJ84" s="4">
        <v>8.3333333333333343E-2</v>
      </c>
      <c r="AK84" s="4">
        <v>8.3333333333333343E-2</v>
      </c>
      <c r="AL84" s="4">
        <v>8.3333333333333343E-2</v>
      </c>
      <c r="AM84" s="4">
        <v>8.3333333333333343E-2</v>
      </c>
      <c r="AN84" s="4">
        <v>8.3333333333333343E-2</v>
      </c>
      <c r="AO84" s="29">
        <f t="shared" si="17"/>
        <v>1</v>
      </c>
      <c r="AP84" s="14"/>
      <c r="AQ84" s="14"/>
      <c r="AR84" s="14">
        <v>6381.36</v>
      </c>
      <c r="AS84" s="14"/>
      <c r="AT84" s="14"/>
      <c r="AU84" s="14"/>
      <c r="AV84" s="14"/>
      <c r="AW84" s="14"/>
      <c r="AX84" s="14"/>
      <c r="AY84" s="14"/>
      <c r="AZ84" s="14"/>
      <c r="BA84" s="14"/>
      <c r="BB84" s="14">
        <f t="shared" si="15"/>
        <v>6381.36</v>
      </c>
      <c r="BC84" s="4" t="s">
        <v>128</v>
      </c>
      <c r="BD84" s="4"/>
    </row>
    <row r="85" spans="4:57" ht="128.25" x14ac:dyDescent="0.25">
      <c r="D85" s="4" t="s">
        <v>190</v>
      </c>
      <c r="E85" s="4" t="s">
        <v>191</v>
      </c>
      <c r="F85" s="4"/>
      <c r="G85" s="4"/>
      <c r="H85" s="4" t="s">
        <v>48</v>
      </c>
      <c r="I85" s="4" t="s">
        <v>49</v>
      </c>
      <c r="J85" s="4" t="s">
        <v>293</v>
      </c>
      <c r="K85" s="4" t="s">
        <v>343</v>
      </c>
      <c r="L85" s="4" t="s">
        <v>77</v>
      </c>
      <c r="M85" s="4" t="s">
        <v>84</v>
      </c>
      <c r="N85" s="4" t="s">
        <v>54</v>
      </c>
      <c r="O85" s="4" t="s">
        <v>344</v>
      </c>
      <c r="P85" s="4" t="s">
        <v>345</v>
      </c>
      <c r="Q85" s="16">
        <v>1</v>
      </c>
      <c r="R85" s="4" t="s">
        <v>57</v>
      </c>
      <c r="S85" s="4" t="s">
        <v>297</v>
      </c>
      <c r="T85" s="4" t="s">
        <v>59</v>
      </c>
      <c r="U85" s="4">
        <v>53</v>
      </c>
      <c r="V85" s="12" t="s">
        <v>342</v>
      </c>
      <c r="W85" s="4" t="str">
        <f>+VLOOKUP(V85,[2]Filtros!$G$8:$H$478,2,FALSE)</f>
        <v>Materiales de Oficina</v>
      </c>
      <c r="X85" s="14">
        <v>11700</v>
      </c>
      <c r="Y85" s="14"/>
      <c r="Z85" s="14"/>
      <c r="AA85" s="14"/>
      <c r="AB85" s="14">
        <f t="shared" si="14"/>
        <v>11700</v>
      </c>
      <c r="AC85" s="15">
        <v>1</v>
      </c>
      <c r="AD85" s="15"/>
      <c r="AE85" s="15"/>
      <c r="AF85" s="4">
        <v>8.3333333333333343E-2</v>
      </c>
      <c r="AG85" s="4">
        <v>8.3333333333333343E-2</v>
      </c>
      <c r="AH85" s="4">
        <v>8.3333333333333343E-2</v>
      </c>
      <c r="AI85" s="4">
        <v>8.3333333333333343E-2</v>
      </c>
      <c r="AJ85" s="4">
        <v>8.3333333333333343E-2</v>
      </c>
      <c r="AK85" s="4">
        <v>8.3333333333333343E-2</v>
      </c>
      <c r="AL85" s="4">
        <v>8.3333333333333343E-2</v>
      </c>
      <c r="AM85" s="4">
        <v>8.3333333333333343E-2</v>
      </c>
      <c r="AN85" s="4">
        <v>8.3333333333333343E-2</v>
      </c>
      <c r="AO85" s="29">
        <f t="shared" si="17"/>
        <v>1</v>
      </c>
      <c r="AP85" s="14">
        <v>11700</v>
      </c>
      <c r="AQ85" s="14"/>
      <c r="AR85" s="14"/>
      <c r="AS85" s="14"/>
      <c r="AT85" s="14"/>
      <c r="AU85" s="14"/>
      <c r="AV85" s="14"/>
      <c r="AW85" s="14"/>
      <c r="AX85" s="14"/>
      <c r="AY85" s="14"/>
      <c r="AZ85" s="14"/>
      <c r="BA85" s="14"/>
      <c r="BB85" s="14">
        <f t="shared" si="15"/>
        <v>11700</v>
      </c>
      <c r="BC85" s="4" t="s">
        <v>128</v>
      </c>
      <c r="BD85" s="4"/>
    </row>
    <row r="86" spans="4:57" ht="128.25" x14ac:dyDescent="0.25">
      <c r="D86" s="4" t="s">
        <v>190</v>
      </c>
      <c r="E86" s="4" t="s">
        <v>191</v>
      </c>
      <c r="F86" s="4"/>
      <c r="G86" s="4"/>
      <c r="H86" s="4" t="s">
        <v>48</v>
      </c>
      <c r="I86" s="4" t="s">
        <v>49</v>
      </c>
      <c r="J86" s="4" t="s">
        <v>293</v>
      </c>
      <c r="K86" s="4" t="s">
        <v>343</v>
      </c>
      <c r="L86" s="4" t="s">
        <v>77</v>
      </c>
      <c r="M86" s="4" t="s">
        <v>84</v>
      </c>
      <c r="N86" s="4" t="s">
        <v>127</v>
      </c>
      <c r="O86" s="4" t="s">
        <v>344</v>
      </c>
      <c r="P86" s="4" t="s">
        <v>345</v>
      </c>
      <c r="Q86" s="16">
        <v>1</v>
      </c>
      <c r="R86" s="4" t="s">
        <v>57</v>
      </c>
      <c r="S86" s="4" t="s">
        <v>297</v>
      </c>
      <c r="T86" s="4" t="s">
        <v>59</v>
      </c>
      <c r="U86" s="4">
        <v>53</v>
      </c>
      <c r="V86" s="12" t="s">
        <v>342</v>
      </c>
      <c r="W86" s="4" t="str">
        <f>+VLOOKUP(V86,[2]Filtros!$G$8:$H$478,2,FALSE)</f>
        <v>Materiales de Oficina</v>
      </c>
      <c r="X86" s="14">
        <v>8300</v>
      </c>
      <c r="Y86" s="14"/>
      <c r="Z86" s="14"/>
      <c r="AA86" s="14"/>
      <c r="AB86" s="14">
        <f t="shared" si="14"/>
        <v>8300</v>
      </c>
      <c r="AC86" s="15">
        <v>1</v>
      </c>
      <c r="AD86" s="15"/>
      <c r="AE86" s="15"/>
      <c r="AF86" s="4">
        <v>8.3333333333333343E-2</v>
      </c>
      <c r="AG86" s="4">
        <v>8.3333333333333343E-2</v>
      </c>
      <c r="AH86" s="4">
        <v>8.3333333333333343E-2</v>
      </c>
      <c r="AI86" s="4">
        <v>8.3333333333333343E-2</v>
      </c>
      <c r="AJ86" s="4">
        <v>8.3333333333333343E-2</v>
      </c>
      <c r="AK86" s="4">
        <v>8.3333333333333343E-2</v>
      </c>
      <c r="AL86" s="4">
        <v>8.3333333333333343E-2</v>
      </c>
      <c r="AM86" s="4">
        <v>8.3333333333333343E-2</v>
      </c>
      <c r="AN86" s="4">
        <v>8.3333333333333343E-2</v>
      </c>
      <c r="AO86" s="29">
        <f t="shared" si="17"/>
        <v>1</v>
      </c>
      <c r="AP86" s="14">
        <v>8300</v>
      </c>
      <c r="AQ86" s="14"/>
      <c r="AR86" s="14"/>
      <c r="AS86" s="14"/>
      <c r="AT86" s="14"/>
      <c r="AU86" s="14"/>
      <c r="AV86" s="14"/>
      <c r="AW86" s="14"/>
      <c r="AX86" s="14"/>
      <c r="AY86" s="14"/>
      <c r="AZ86" s="14"/>
      <c r="BA86" s="14"/>
      <c r="BB86" s="14">
        <f t="shared" si="15"/>
        <v>8300</v>
      </c>
      <c r="BC86" s="4" t="s">
        <v>128</v>
      </c>
      <c r="BD86" s="4"/>
    </row>
    <row r="87" spans="4:57" ht="128.25" x14ac:dyDescent="0.25">
      <c r="D87" s="4" t="s">
        <v>46</v>
      </c>
      <c r="E87" s="4" t="s">
        <v>337</v>
      </c>
      <c r="F87" s="4"/>
      <c r="G87" s="4"/>
      <c r="H87" s="4" t="s">
        <v>48</v>
      </c>
      <c r="I87" s="4" t="s">
        <v>49</v>
      </c>
      <c r="J87" s="4" t="s">
        <v>63</v>
      </c>
      <c r="K87" s="4" t="s">
        <v>346</v>
      </c>
      <c r="L87" s="4" t="s">
        <v>77</v>
      </c>
      <c r="M87" s="4" t="s">
        <v>84</v>
      </c>
      <c r="N87" s="4" t="s">
        <v>54</v>
      </c>
      <c r="O87" s="4" t="s">
        <v>347</v>
      </c>
      <c r="P87" s="4" t="s">
        <v>348</v>
      </c>
      <c r="Q87" s="16">
        <v>1</v>
      </c>
      <c r="R87" s="4" t="s">
        <v>57</v>
      </c>
      <c r="S87" s="4" t="s">
        <v>341</v>
      </c>
      <c r="T87" s="4" t="s">
        <v>59</v>
      </c>
      <c r="U87" s="4">
        <v>53</v>
      </c>
      <c r="V87" s="12" t="s">
        <v>349</v>
      </c>
      <c r="W87" s="4" t="str">
        <f>+VLOOKUP(V87,[2]Filtros!$G$8:$H$478,2,FALSE)</f>
        <v>Materiales de Aseo</v>
      </c>
      <c r="X87" s="14">
        <v>5446.2</v>
      </c>
      <c r="Y87" s="14"/>
      <c r="Z87" s="14"/>
      <c r="AA87" s="14"/>
      <c r="AB87" s="14">
        <f t="shared" si="14"/>
        <v>5446.2</v>
      </c>
      <c r="AC87" s="15"/>
      <c r="AD87" s="15"/>
      <c r="AE87" s="15">
        <v>1</v>
      </c>
      <c r="AF87" s="4">
        <v>8.3333333333333343E-2</v>
      </c>
      <c r="AG87" s="4">
        <v>8.3333333333333343E-2</v>
      </c>
      <c r="AH87" s="4">
        <v>8.3333333333333343E-2</v>
      </c>
      <c r="AI87" s="4">
        <v>8.3333333333333343E-2</v>
      </c>
      <c r="AJ87" s="4">
        <v>8.3333333333333343E-2</v>
      </c>
      <c r="AK87" s="4">
        <v>8.3333333333333343E-2</v>
      </c>
      <c r="AL87" s="4">
        <v>8.3333333333333343E-2</v>
      </c>
      <c r="AM87" s="4">
        <v>8.3333333333333343E-2</v>
      </c>
      <c r="AN87" s="4">
        <v>8.3333333333333343E-2</v>
      </c>
      <c r="AO87" s="29">
        <f t="shared" si="17"/>
        <v>1</v>
      </c>
      <c r="AP87" s="14"/>
      <c r="AQ87" s="14"/>
      <c r="AR87" s="14">
        <v>5446.2</v>
      </c>
      <c r="AS87" s="14"/>
      <c r="AT87" s="14"/>
      <c r="AU87" s="14"/>
      <c r="AV87" s="14"/>
      <c r="AW87" s="14"/>
      <c r="AX87" s="14"/>
      <c r="AY87" s="14"/>
      <c r="AZ87" s="14"/>
      <c r="BA87" s="14"/>
      <c r="BB87" s="14">
        <f t="shared" si="15"/>
        <v>5446.2</v>
      </c>
      <c r="BC87" s="4" t="s">
        <v>128</v>
      </c>
      <c r="BD87" s="4"/>
    </row>
    <row r="88" spans="4:57" ht="128.25" x14ac:dyDescent="0.25">
      <c r="D88" s="4" t="s">
        <v>190</v>
      </c>
      <c r="E88" s="4" t="s">
        <v>191</v>
      </c>
      <c r="F88" s="4"/>
      <c r="G88" s="4"/>
      <c r="H88" s="4" t="s">
        <v>48</v>
      </c>
      <c r="I88" s="4" t="s">
        <v>49</v>
      </c>
      <c r="J88" s="4" t="s">
        <v>293</v>
      </c>
      <c r="K88" s="4" t="s">
        <v>350</v>
      </c>
      <c r="L88" s="4" t="s">
        <v>77</v>
      </c>
      <c r="M88" s="4" t="s">
        <v>84</v>
      </c>
      <c r="N88" s="4" t="s">
        <v>54</v>
      </c>
      <c r="O88" s="4" t="s">
        <v>351</v>
      </c>
      <c r="P88" s="4" t="s">
        <v>352</v>
      </c>
      <c r="Q88" s="16">
        <v>1</v>
      </c>
      <c r="R88" s="4" t="s">
        <v>57</v>
      </c>
      <c r="S88" s="4" t="s">
        <v>297</v>
      </c>
      <c r="T88" s="4" t="s">
        <v>59</v>
      </c>
      <c r="U88" s="4">
        <v>53</v>
      </c>
      <c r="V88" s="12" t="s">
        <v>353</v>
      </c>
      <c r="W88" s="4" t="str">
        <f>+VLOOKUP(V88,[2]Filtros!$G$8:$H$478,2,FALSE)</f>
        <v>Repuestos y Accesorios</v>
      </c>
      <c r="X88" s="14">
        <v>8000</v>
      </c>
      <c r="Y88" s="14"/>
      <c r="Z88" s="14"/>
      <c r="AA88" s="14"/>
      <c r="AB88" s="14">
        <f t="shared" si="14"/>
        <v>8000</v>
      </c>
      <c r="AC88" s="15">
        <v>1</v>
      </c>
      <c r="AD88" s="15"/>
      <c r="AE88" s="15"/>
      <c r="AF88" s="4">
        <v>8.3333333333333343E-2</v>
      </c>
      <c r="AG88" s="4">
        <v>8.3333333333333343E-2</v>
      </c>
      <c r="AH88" s="4">
        <v>8.3333333333333343E-2</v>
      </c>
      <c r="AI88" s="4">
        <v>8.3333333333333343E-2</v>
      </c>
      <c r="AJ88" s="4">
        <v>8.3333333333333343E-2</v>
      </c>
      <c r="AK88" s="4">
        <v>8.3333333333333343E-2</v>
      </c>
      <c r="AL88" s="4">
        <v>8.3333333333333343E-2</v>
      </c>
      <c r="AM88" s="4">
        <v>8.3333333333333343E-2</v>
      </c>
      <c r="AN88" s="4">
        <v>8.3333333333333343E-2</v>
      </c>
      <c r="AO88" s="29">
        <f t="shared" si="17"/>
        <v>1</v>
      </c>
      <c r="AP88" s="14">
        <v>8000</v>
      </c>
      <c r="AQ88" s="14"/>
      <c r="AR88" s="14"/>
      <c r="AS88" s="14"/>
      <c r="AT88" s="14"/>
      <c r="AU88" s="14"/>
      <c r="AV88" s="14"/>
      <c r="AW88" s="14"/>
      <c r="AX88" s="14"/>
      <c r="AY88" s="14"/>
      <c r="AZ88" s="14"/>
      <c r="BA88" s="14"/>
      <c r="BB88" s="14">
        <f t="shared" si="15"/>
        <v>8000</v>
      </c>
      <c r="BC88" s="4" t="s">
        <v>128</v>
      </c>
      <c r="BD88" s="4"/>
    </row>
    <row r="89" spans="4:57" ht="128.25" x14ac:dyDescent="0.25">
      <c r="D89" s="4" t="s">
        <v>46</v>
      </c>
      <c r="E89" s="4" t="s">
        <v>74</v>
      </c>
      <c r="F89" s="4"/>
      <c r="G89" s="4"/>
      <c r="H89" s="4" t="s">
        <v>48</v>
      </c>
      <c r="I89" s="4" t="s">
        <v>49</v>
      </c>
      <c r="J89" s="4" t="s">
        <v>63</v>
      </c>
      <c r="K89" s="4" t="s">
        <v>354</v>
      </c>
      <c r="L89" s="4" t="s">
        <v>77</v>
      </c>
      <c r="M89" s="4" t="s">
        <v>84</v>
      </c>
      <c r="N89" s="4" t="s">
        <v>54</v>
      </c>
      <c r="O89" s="4" t="s">
        <v>355</v>
      </c>
      <c r="P89" s="4" t="s">
        <v>356</v>
      </c>
      <c r="Q89" s="16">
        <v>1</v>
      </c>
      <c r="R89" s="4" t="s">
        <v>57</v>
      </c>
      <c r="S89" s="4" t="s">
        <v>197</v>
      </c>
      <c r="T89" s="4" t="s">
        <v>59</v>
      </c>
      <c r="U89" s="4">
        <v>53</v>
      </c>
      <c r="V89" s="12" t="s">
        <v>357</v>
      </c>
      <c r="W89" s="4" t="str">
        <f>+VLOOKUP(V89,[2]Filtros!$G$8:$H$478,2,FALSE)</f>
        <v>Mobiliario</v>
      </c>
      <c r="X89" s="14">
        <v>15000</v>
      </c>
      <c r="Y89" s="14"/>
      <c r="Z89" s="14"/>
      <c r="AA89" s="14"/>
      <c r="AB89" s="14">
        <f t="shared" si="14"/>
        <v>15000</v>
      </c>
      <c r="AC89" s="15">
        <v>1</v>
      </c>
      <c r="AD89" s="15"/>
      <c r="AE89" s="15"/>
      <c r="AF89" s="4">
        <v>8.3333333333333343E-2</v>
      </c>
      <c r="AG89" s="4">
        <v>8.3333333333333343E-2</v>
      </c>
      <c r="AH89" s="4">
        <v>8.3333333333333343E-2</v>
      </c>
      <c r="AI89" s="4">
        <v>8.3333333333333343E-2</v>
      </c>
      <c r="AJ89" s="4">
        <v>8.3333333333333343E-2</v>
      </c>
      <c r="AK89" s="4">
        <v>8.3333333333333343E-2</v>
      </c>
      <c r="AL89" s="4">
        <v>8.3333333333333343E-2</v>
      </c>
      <c r="AM89" s="4">
        <v>8.3333333333333343E-2</v>
      </c>
      <c r="AN89" s="4">
        <v>8.3333333333333343E-2</v>
      </c>
      <c r="AO89" s="29">
        <f t="shared" si="17"/>
        <v>1</v>
      </c>
      <c r="AP89" s="14">
        <v>15000</v>
      </c>
      <c r="AQ89" s="14"/>
      <c r="AR89" s="14"/>
      <c r="AS89" s="14"/>
      <c r="AT89" s="14"/>
      <c r="AU89" s="14"/>
      <c r="AV89" s="14"/>
      <c r="AW89" s="14"/>
      <c r="AX89" s="14"/>
      <c r="AY89" s="14"/>
      <c r="AZ89" s="14"/>
      <c r="BA89" s="14"/>
      <c r="BB89" s="14">
        <f t="shared" si="15"/>
        <v>15000</v>
      </c>
      <c r="BC89" s="4" t="s">
        <v>128</v>
      </c>
      <c r="BD89" s="4"/>
    </row>
    <row r="90" spans="4:57" ht="128.25" x14ac:dyDescent="0.25">
      <c r="D90" s="4" t="s">
        <v>46</v>
      </c>
      <c r="E90" s="4" t="s">
        <v>111</v>
      </c>
      <c r="F90" s="4"/>
      <c r="G90" s="4"/>
      <c r="H90" s="4" t="s">
        <v>48</v>
      </c>
      <c r="I90" s="4" t="s">
        <v>49</v>
      </c>
      <c r="J90" s="4" t="s">
        <v>63</v>
      </c>
      <c r="K90" s="4" t="s">
        <v>358</v>
      </c>
      <c r="L90" s="4" t="s">
        <v>77</v>
      </c>
      <c r="M90" s="4" t="s">
        <v>84</v>
      </c>
      <c r="N90" s="4" t="s">
        <v>54</v>
      </c>
      <c r="O90" s="4" t="s">
        <v>359</v>
      </c>
      <c r="P90" s="4" t="s">
        <v>360</v>
      </c>
      <c r="Q90" s="16">
        <v>1</v>
      </c>
      <c r="R90" s="4" t="s">
        <v>57</v>
      </c>
      <c r="S90" s="4" t="s">
        <v>115</v>
      </c>
      <c r="T90" s="4" t="s">
        <v>59</v>
      </c>
      <c r="U90" s="4">
        <v>53</v>
      </c>
      <c r="V90" s="12" t="s">
        <v>357</v>
      </c>
      <c r="W90" s="4" t="str">
        <f>+VLOOKUP(V90,[2]Filtros!$G$8:$H$478,2,FALSE)</f>
        <v>Mobiliario</v>
      </c>
      <c r="X90" s="14">
        <v>11800</v>
      </c>
      <c r="Y90" s="14"/>
      <c r="Z90" s="14"/>
      <c r="AA90" s="14"/>
      <c r="AB90" s="14">
        <f t="shared" si="14"/>
        <v>11800</v>
      </c>
      <c r="AC90" s="15">
        <v>0.5</v>
      </c>
      <c r="AD90" s="15">
        <v>0.5</v>
      </c>
      <c r="AE90" s="15"/>
      <c r="AF90" s="4">
        <v>8.3333333333333343E-2</v>
      </c>
      <c r="AG90" s="4">
        <v>8.3333333333333343E-2</v>
      </c>
      <c r="AH90" s="4">
        <v>8.3333333333333343E-2</v>
      </c>
      <c r="AI90" s="4">
        <v>8.3333333333333343E-2</v>
      </c>
      <c r="AJ90" s="4">
        <v>8.3333333333333343E-2</v>
      </c>
      <c r="AK90" s="4">
        <v>8.3333333333333343E-2</v>
      </c>
      <c r="AL90" s="4">
        <v>8.3333333333333343E-2</v>
      </c>
      <c r="AM90" s="4">
        <v>8.3333333333333343E-2</v>
      </c>
      <c r="AN90" s="4">
        <v>8.3333333333333343E-2</v>
      </c>
      <c r="AO90" s="29">
        <f t="shared" si="17"/>
        <v>1</v>
      </c>
      <c r="AP90" s="14">
        <f>+X90/2</f>
        <v>5900</v>
      </c>
      <c r="AQ90" s="14">
        <f>+X90/2</f>
        <v>5900</v>
      </c>
      <c r="AR90" s="14"/>
      <c r="AS90" s="14"/>
      <c r="AT90" s="14"/>
      <c r="AU90" s="14"/>
      <c r="AV90" s="14"/>
      <c r="AW90" s="14"/>
      <c r="AX90" s="14"/>
      <c r="AY90" s="14"/>
      <c r="AZ90" s="14"/>
      <c r="BA90" s="14"/>
      <c r="BB90" s="14">
        <f t="shared" si="15"/>
        <v>11800</v>
      </c>
      <c r="BC90" s="4" t="s">
        <v>128</v>
      </c>
      <c r="BD90" s="4"/>
    </row>
    <row r="91" spans="4:57" ht="128.25" x14ac:dyDescent="0.25">
      <c r="D91" s="4" t="s">
        <v>361</v>
      </c>
      <c r="E91" s="4" t="s">
        <v>362</v>
      </c>
      <c r="F91" s="4"/>
      <c r="G91" s="4"/>
      <c r="H91" s="4" t="s">
        <v>48</v>
      </c>
      <c r="I91" s="4" t="s">
        <v>49</v>
      </c>
      <c r="J91" s="4" t="s">
        <v>363</v>
      </c>
      <c r="K91" s="4" t="s">
        <v>364</v>
      </c>
      <c r="L91" s="4" t="s">
        <v>77</v>
      </c>
      <c r="M91" s="4" t="s">
        <v>84</v>
      </c>
      <c r="N91" s="4" t="s">
        <v>54</v>
      </c>
      <c r="O91" s="4" t="s">
        <v>365</v>
      </c>
      <c r="P91" s="4" t="s">
        <v>366</v>
      </c>
      <c r="Q91" s="16">
        <v>1</v>
      </c>
      <c r="R91" s="4" t="s">
        <v>57</v>
      </c>
      <c r="S91" s="4" t="s">
        <v>367</v>
      </c>
      <c r="T91" s="4" t="s">
        <v>59</v>
      </c>
      <c r="U91" s="4">
        <v>53</v>
      </c>
      <c r="V91" s="12" t="s">
        <v>357</v>
      </c>
      <c r="W91" s="4" t="str">
        <f>+VLOOKUP(V91,[2]Filtros!$G$8:$H$478,2,FALSE)</f>
        <v>Mobiliario</v>
      </c>
      <c r="X91" s="14">
        <v>9000</v>
      </c>
      <c r="Y91" s="14"/>
      <c r="Z91" s="14"/>
      <c r="AA91" s="14"/>
      <c r="AB91" s="14">
        <f t="shared" si="14"/>
        <v>9000</v>
      </c>
      <c r="AC91" s="15">
        <v>0.5</v>
      </c>
      <c r="AD91" s="15">
        <v>0.5</v>
      </c>
      <c r="AE91" s="15"/>
      <c r="AF91" s="4">
        <v>8.3333333333333343E-2</v>
      </c>
      <c r="AG91" s="4">
        <v>8.3333333333333343E-2</v>
      </c>
      <c r="AH91" s="4">
        <v>8.3333333333333343E-2</v>
      </c>
      <c r="AI91" s="4">
        <v>8.3333333333333343E-2</v>
      </c>
      <c r="AJ91" s="4">
        <v>8.3333333333333343E-2</v>
      </c>
      <c r="AK91" s="4">
        <v>8.3333333333333343E-2</v>
      </c>
      <c r="AL91" s="4">
        <v>8.3333333333333343E-2</v>
      </c>
      <c r="AM91" s="4">
        <v>8.3333333333333343E-2</v>
      </c>
      <c r="AN91" s="4">
        <v>8.3333333333333343E-2</v>
      </c>
      <c r="AO91" s="29">
        <f t="shared" si="17"/>
        <v>1</v>
      </c>
      <c r="AP91" s="14">
        <f>+X91/2</f>
        <v>4500</v>
      </c>
      <c r="AQ91" s="14">
        <f>+X91/2</f>
        <v>4500</v>
      </c>
      <c r="AR91" s="14"/>
      <c r="AS91" s="14"/>
      <c r="AT91" s="14"/>
      <c r="AU91" s="14"/>
      <c r="AV91" s="14"/>
      <c r="AW91" s="14"/>
      <c r="AX91" s="14"/>
      <c r="AY91" s="14"/>
      <c r="AZ91" s="14"/>
      <c r="BA91" s="14"/>
      <c r="BB91" s="14">
        <f t="shared" si="15"/>
        <v>9000</v>
      </c>
      <c r="BC91" s="4" t="s">
        <v>128</v>
      </c>
      <c r="BD91" s="4"/>
    </row>
    <row r="92" spans="4:57" ht="128.25" x14ac:dyDescent="0.25">
      <c r="D92" s="4" t="s">
        <v>368</v>
      </c>
      <c r="E92" s="4" t="s">
        <v>369</v>
      </c>
      <c r="F92" s="4"/>
      <c r="G92" s="4"/>
      <c r="H92" s="4" t="s">
        <v>48</v>
      </c>
      <c r="I92" s="4" t="s">
        <v>49</v>
      </c>
      <c r="J92" s="4" t="s">
        <v>370</v>
      </c>
      <c r="K92" s="4" t="s">
        <v>371</v>
      </c>
      <c r="L92" s="4" t="s">
        <v>77</v>
      </c>
      <c r="M92" s="4" t="s">
        <v>84</v>
      </c>
      <c r="N92" s="4" t="s">
        <v>54</v>
      </c>
      <c r="O92" s="4" t="s">
        <v>372</v>
      </c>
      <c r="P92" s="4" t="s">
        <v>373</v>
      </c>
      <c r="Q92" s="16">
        <v>1</v>
      </c>
      <c r="R92" s="4" t="s">
        <v>57</v>
      </c>
      <c r="S92" s="4" t="s">
        <v>374</v>
      </c>
      <c r="T92" s="4" t="s">
        <v>59</v>
      </c>
      <c r="U92" s="4">
        <v>53</v>
      </c>
      <c r="V92" s="12" t="s">
        <v>357</v>
      </c>
      <c r="W92" s="4" t="str">
        <f>+VLOOKUP(V92,[2]Filtros!$G$8:$H$478,2,FALSE)</f>
        <v>Mobiliario</v>
      </c>
      <c r="X92" s="14">
        <v>2000</v>
      </c>
      <c r="Y92" s="14"/>
      <c r="Z92" s="14"/>
      <c r="AA92" s="14"/>
      <c r="AB92" s="14">
        <f t="shared" si="14"/>
        <v>2000</v>
      </c>
      <c r="AC92" s="15">
        <v>1</v>
      </c>
      <c r="AD92" s="15"/>
      <c r="AE92" s="15"/>
      <c r="AF92" s="4">
        <v>8.3333333333333343E-2</v>
      </c>
      <c r="AG92" s="4">
        <v>8.3333333333333343E-2</v>
      </c>
      <c r="AH92" s="4">
        <v>8.3333333333333343E-2</v>
      </c>
      <c r="AI92" s="4">
        <v>8.3333333333333343E-2</v>
      </c>
      <c r="AJ92" s="4">
        <v>8.3333333333333343E-2</v>
      </c>
      <c r="AK92" s="4">
        <v>8.3333333333333343E-2</v>
      </c>
      <c r="AL92" s="4">
        <v>8.3333333333333343E-2</v>
      </c>
      <c r="AM92" s="4">
        <v>8.3333333333333343E-2</v>
      </c>
      <c r="AN92" s="4">
        <v>8.3333333333333343E-2</v>
      </c>
      <c r="AO92" s="29">
        <f t="shared" si="17"/>
        <v>1</v>
      </c>
      <c r="AP92" s="14">
        <v>2000</v>
      </c>
      <c r="AQ92" s="14"/>
      <c r="AR92" s="14"/>
      <c r="AS92" s="14"/>
      <c r="AT92" s="14"/>
      <c r="AU92" s="14"/>
      <c r="AV92" s="14"/>
      <c r="AW92" s="14"/>
      <c r="AX92" s="14"/>
      <c r="AY92" s="14"/>
      <c r="AZ92" s="14"/>
      <c r="BA92" s="14"/>
      <c r="BB92" s="14">
        <f t="shared" si="15"/>
        <v>2000</v>
      </c>
      <c r="BC92" s="4" t="s">
        <v>128</v>
      </c>
      <c r="BD92" s="4"/>
    </row>
    <row r="93" spans="4:57" ht="128.25" x14ac:dyDescent="0.25">
      <c r="D93" s="4" t="s">
        <v>46</v>
      </c>
      <c r="E93" s="4" t="s">
        <v>74</v>
      </c>
      <c r="F93" s="4"/>
      <c r="G93" s="4"/>
      <c r="H93" s="4" t="s">
        <v>48</v>
      </c>
      <c r="I93" s="4" t="s">
        <v>49</v>
      </c>
      <c r="J93" s="4" t="s">
        <v>63</v>
      </c>
      <c r="K93" s="4" t="s">
        <v>375</v>
      </c>
      <c r="L93" s="4" t="s">
        <v>77</v>
      </c>
      <c r="M93" s="4" t="s">
        <v>84</v>
      </c>
      <c r="N93" s="4" t="s">
        <v>54</v>
      </c>
      <c r="O93" s="4" t="s">
        <v>376</v>
      </c>
      <c r="P93" s="4" t="s">
        <v>377</v>
      </c>
      <c r="Q93" s="16">
        <v>1</v>
      </c>
      <c r="R93" s="4" t="s">
        <v>57</v>
      </c>
      <c r="S93" s="4" t="s">
        <v>374</v>
      </c>
      <c r="T93" s="4" t="s">
        <v>59</v>
      </c>
      <c r="U93" s="4">
        <v>53</v>
      </c>
      <c r="V93" s="12" t="s">
        <v>378</v>
      </c>
      <c r="W93" s="4" t="str">
        <f>+VLOOKUP(V93,[2]Filtros!$G$8:$H$478,2,FALSE)</f>
        <v>Maquinarias y Equipos</v>
      </c>
      <c r="X93" s="14">
        <v>1000</v>
      </c>
      <c r="Y93" s="14"/>
      <c r="Z93" s="14"/>
      <c r="AA93" s="14"/>
      <c r="AB93" s="14">
        <f t="shared" si="14"/>
        <v>1000</v>
      </c>
      <c r="AC93" s="15"/>
      <c r="AD93" s="15"/>
      <c r="AE93" s="15">
        <v>1</v>
      </c>
      <c r="AF93" s="4">
        <v>8.3333333333333343E-2</v>
      </c>
      <c r="AG93" s="4">
        <v>8.3333333333333343E-2</v>
      </c>
      <c r="AH93" s="4">
        <v>8.3333333333333343E-2</v>
      </c>
      <c r="AI93" s="4">
        <v>8.3333333333333343E-2</v>
      </c>
      <c r="AJ93" s="4">
        <v>8.3333333333333343E-2</v>
      </c>
      <c r="AK93" s="4">
        <v>8.3333333333333343E-2</v>
      </c>
      <c r="AL93" s="4">
        <v>8.3333333333333343E-2</v>
      </c>
      <c r="AM93" s="4">
        <v>8.3333333333333343E-2</v>
      </c>
      <c r="AN93" s="4">
        <v>8.3333333333333343E-2</v>
      </c>
      <c r="AO93" s="29">
        <f t="shared" si="17"/>
        <v>1</v>
      </c>
      <c r="AP93" s="14"/>
      <c r="AQ93" s="14"/>
      <c r="AR93" s="14">
        <v>1000</v>
      </c>
      <c r="AS93" s="14"/>
      <c r="AT93" s="14"/>
      <c r="AU93" s="14"/>
      <c r="AV93" s="14"/>
      <c r="AW93" s="14"/>
      <c r="AX93" s="14"/>
      <c r="AY93" s="14"/>
      <c r="AZ93" s="14"/>
      <c r="BA93" s="14"/>
      <c r="BB93" s="14">
        <f t="shared" si="15"/>
        <v>1000</v>
      </c>
      <c r="BC93" s="4" t="s">
        <v>128</v>
      </c>
      <c r="BD93" s="4"/>
    </row>
    <row r="94" spans="4:57" ht="128.25" x14ac:dyDescent="0.25">
      <c r="D94" s="4" t="s">
        <v>46</v>
      </c>
      <c r="E94" s="4" t="s">
        <v>74</v>
      </c>
      <c r="F94" s="4"/>
      <c r="G94" s="4"/>
      <c r="H94" s="4" t="s">
        <v>48</v>
      </c>
      <c r="I94" s="4" t="s">
        <v>49</v>
      </c>
      <c r="J94" s="4" t="s">
        <v>63</v>
      </c>
      <c r="K94" s="4" t="s">
        <v>379</v>
      </c>
      <c r="L94" s="4" t="s">
        <v>77</v>
      </c>
      <c r="M94" s="4" t="s">
        <v>84</v>
      </c>
      <c r="N94" s="4" t="s">
        <v>54</v>
      </c>
      <c r="O94" s="4" t="s">
        <v>380</v>
      </c>
      <c r="P94" s="4" t="s">
        <v>381</v>
      </c>
      <c r="Q94" s="16">
        <v>1</v>
      </c>
      <c r="R94" s="4" t="s">
        <v>57</v>
      </c>
      <c r="S94" s="4" t="s">
        <v>374</v>
      </c>
      <c r="T94" s="4" t="s">
        <v>59</v>
      </c>
      <c r="U94" s="4">
        <v>53</v>
      </c>
      <c r="V94" s="12" t="s">
        <v>382</v>
      </c>
      <c r="W94" s="4" t="str">
        <f>+VLOOKUP(V94,[2]Filtros!$G$8:$H$478,2,FALSE)</f>
        <v>Herramientas y Equipos menores</v>
      </c>
      <c r="X94" s="14">
        <v>1000</v>
      </c>
      <c r="Y94" s="14"/>
      <c r="Z94" s="14"/>
      <c r="AA94" s="14"/>
      <c r="AB94" s="14">
        <f t="shared" si="14"/>
        <v>1000</v>
      </c>
      <c r="AC94" s="15"/>
      <c r="AD94" s="15"/>
      <c r="AE94" s="15">
        <v>1</v>
      </c>
      <c r="AF94" s="4">
        <v>8.3333333333333343E-2</v>
      </c>
      <c r="AG94" s="4">
        <v>8.3333333333333343E-2</v>
      </c>
      <c r="AH94" s="4">
        <v>8.3333333333333343E-2</v>
      </c>
      <c r="AI94" s="4">
        <v>8.3333333333333343E-2</v>
      </c>
      <c r="AJ94" s="4">
        <v>8.3333333333333343E-2</v>
      </c>
      <c r="AK94" s="4">
        <v>8.3333333333333343E-2</v>
      </c>
      <c r="AL94" s="4">
        <v>8.3333333333333343E-2</v>
      </c>
      <c r="AM94" s="4">
        <v>8.3333333333333343E-2</v>
      </c>
      <c r="AN94" s="4">
        <v>8.3333333333333343E-2</v>
      </c>
      <c r="AO94" s="29">
        <f t="shared" si="17"/>
        <v>1</v>
      </c>
      <c r="AP94" s="14"/>
      <c r="AQ94" s="14"/>
      <c r="AR94" s="14">
        <v>1000</v>
      </c>
      <c r="AS94" s="14"/>
      <c r="AT94" s="14"/>
      <c r="AU94" s="14"/>
      <c r="AV94" s="14"/>
      <c r="AW94" s="14"/>
      <c r="AX94" s="14"/>
      <c r="AY94" s="14"/>
      <c r="AZ94" s="14"/>
      <c r="BA94" s="14"/>
      <c r="BB94" s="14">
        <f t="shared" si="15"/>
        <v>1000</v>
      </c>
      <c r="BC94" s="4" t="s">
        <v>128</v>
      </c>
      <c r="BD94" s="4"/>
    </row>
    <row r="95" spans="4:57" ht="128.25" x14ac:dyDescent="0.25">
      <c r="D95" s="4" t="s">
        <v>190</v>
      </c>
      <c r="E95" s="4" t="s">
        <v>191</v>
      </c>
      <c r="F95" s="4"/>
      <c r="G95" s="4"/>
      <c r="H95" s="4" t="s">
        <v>48</v>
      </c>
      <c r="I95" s="4" t="s">
        <v>49</v>
      </c>
      <c r="J95" s="4" t="s">
        <v>293</v>
      </c>
      <c r="K95" s="4" t="s">
        <v>383</v>
      </c>
      <c r="L95" s="4" t="s">
        <v>77</v>
      </c>
      <c r="M95" s="4" t="s">
        <v>84</v>
      </c>
      <c r="N95" s="4" t="s">
        <v>54</v>
      </c>
      <c r="O95" s="4" t="s">
        <v>384</v>
      </c>
      <c r="P95" s="4" t="s">
        <v>385</v>
      </c>
      <c r="Q95" s="16">
        <v>1</v>
      </c>
      <c r="R95" s="4" t="s">
        <v>57</v>
      </c>
      <c r="S95" s="4" t="s">
        <v>374</v>
      </c>
      <c r="T95" s="4" t="s">
        <v>59</v>
      </c>
      <c r="U95" s="4">
        <v>53</v>
      </c>
      <c r="V95" s="12" t="s">
        <v>386</v>
      </c>
      <c r="W95" s="4" t="str">
        <f>+VLOOKUP(V95,[2]Filtros!$G$8:$H$478,2,FALSE)</f>
        <v>Equipos, Sistemas y Paquetes Informáticos</v>
      </c>
      <c r="X95" s="14">
        <v>5000</v>
      </c>
      <c r="Y95" s="14"/>
      <c r="Z95" s="14"/>
      <c r="AA95" s="14"/>
      <c r="AB95" s="14">
        <f t="shared" si="14"/>
        <v>5000</v>
      </c>
      <c r="AC95" s="15"/>
      <c r="AD95" s="15"/>
      <c r="AE95" s="15">
        <v>1</v>
      </c>
      <c r="AF95" s="4">
        <v>8.3333333333333343E-2</v>
      </c>
      <c r="AG95" s="4">
        <v>8.3333333333333343E-2</v>
      </c>
      <c r="AH95" s="4">
        <v>8.3333333333333343E-2</v>
      </c>
      <c r="AI95" s="4">
        <v>8.3333333333333343E-2</v>
      </c>
      <c r="AJ95" s="4">
        <v>8.3333333333333343E-2</v>
      </c>
      <c r="AK95" s="4">
        <v>8.3333333333333343E-2</v>
      </c>
      <c r="AL95" s="4">
        <v>8.3333333333333343E-2</v>
      </c>
      <c r="AM95" s="4">
        <v>8.3333333333333343E-2</v>
      </c>
      <c r="AN95" s="4">
        <v>8.3333333333333343E-2</v>
      </c>
      <c r="AO95" s="29">
        <f t="shared" si="17"/>
        <v>1</v>
      </c>
      <c r="AP95" s="14"/>
      <c r="AQ95" s="14"/>
      <c r="AR95" s="14">
        <v>5000</v>
      </c>
      <c r="AS95" s="14"/>
      <c r="AT95" s="14"/>
      <c r="AU95" s="14"/>
      <c r="AV95" s="14"/>
      <c r="AW95" s="14"/>
      <c r="AX95" s="14"/>
      <c r="AY95" s="14"/>
      <c r="AZ95" s="14"/>
      <c r="BA95" s="14"/>
      <c r="BB95" s="14">
        <f t="shared" si="15"/>
        <v>5000</v>
      </c>
      <c r="BC95" s="4" t="s">
        <v>128</v>
      </c>
      <c r="BD95" s="4"/>
    </row>
    <row r="96" spans="4:57" s="45" customFormat="1" ht="128.25" x14ac:dyDescent="0.25">
      <c r="D96" s="34" t="s">
        <v>46</v>
      </c>
      <c r="E96" s="34" t="s">
        <v>111</v>
      </c>
      <c r="F96" s="34"/>
      <c r="G96" s="34"/>
      <c r="H96" s="34" t="s">
        <v>48</v>
      </c>
      <c r="I96" s="34" t="s">
        <v>49</v>
      </c>
      <c r="J96" s="34" t="s">
        <v>91</v>
      </c>
      <c r="K96" s="34" t="s">
        <v>387</v>
      </c>
      <c r="L96" s="34" t="s">
        <v>77</v>
      </c>
      <c r="M96" s="34" t="s">
        <v>84</v>
      </c>
      <c r="N96" s="34" t="s">
        <v>54</v>
      </c>
      <c r="O96" s="34" t="s">
        <v>388</v>
      </c>
      <c r="P96" s="34" t="s">
        <v>389</v>
      </c>
      <c r="Q96" s="43">
        <v>1</v>
      </c>
      <c r="R96" s="34" t="s">
        <v>57</v>
      </c>
      <c r="S96" s="34" t="s">
        <v>374</v>
      </c>
      <c r="T96" s="34" t="s">
        <v>59</v>
      </c>
      <c r="U96" s="34">
        <v>53</v>
      </c>
      <c r="V96" s="36" t="s">
        <v>390</v>
      </c>
      <c r="W96" s="34" t="str">
        <f>+VLOOKUP(V96,[2]Filtros!$G$8:$H$478,2,FALSE)</f>
        <v>Bienes Artísticos, Culturales, Deportivos y Símbolos Patrios</v>
      </c>
      <c r="X96" s="38">
        <v>350</v>
      </c>
      <c r="Y96" s="38"/>
      <c r="Z96" s="38">
        <v>350</v>
      </c>
      <c r="AA96" s="38"/>
      <c r="AB96" s="38">
        <f t="shared" si="14"/>
        <v>0</v>
      </c>
      <c r="AC96" s="39"/>
      <c r="AD96" s="39"/>
      <c r="AE96" s="39"/>
      <c r="AF96" s="34">
        <v>8.3333333333333343E-2</v>
      </c>
      <c r="AG96" s="34">
        <v>8.3333333333333343E-2</v>
      </c>
      <c r="AH96" s="34">
        <v>8.3333333333333343E-2</v>
      </c>
      <c r="AI96" s="34">
        <v>8.3333333333333343E-2</v>
      </c>
      <c r="AJ96" s="34">
        <v>8.3333333333333343E-2</v>
      </c>
      <c r="AK96" s="34">
        <v>8.3333333333333343E-2</v>
      </c>
      <c r="AL96" s="34">
        <v>8.3333333333333343E-2</v>
      </c>
      <c r="AM96" s="34">
        <v>8.3333333333333343E-2</v>
      </c>
      <c r="AN96" s="34">
        <v>8.3333333333333343E-2</v>
      </c>
      <c r="AO96" s="40">
        <f t="shared" si="17"/>
        <v>0</v>
      </c>
      <c r="AP96" s="38"/>
      <c r="AQ96" s="38"/>
      <c r="AR96" s="38">
        <v>350</v>
      </c>
      <c r="AS96" s="38"/>
      <c r="AT96" s="38"/>
      <c r="AU96" s="38"/>
      <c r="AV96" s="38"/>
      <c r="AW96" s="38"/>
      <c r="AX96" s="38"/>
      <c r="AY96" s="38"/>
      <c r="AZ96" s="38"/>
      <c r="BA96" s="38"/>
      <c r="BB96" s="38">
        <f>AB96</f>
        <v>0</v>
      </c>
      <c r="BC96" s="34" t="s">
        <v>128</v>
      </c>
      <c r="BD96" s="34" t="s">
        <v>228</v>
      </c>
      <c r="BE96" s="46"/>
    </row>
    <row r="97" spans="4:57" ht="128.25" x14ac:dyDescent="0.25">
      <c r="D97" s="4" t="s">
        <v>46</v>
      </c>
      <c r="E97" s="4" t="s">
        <v>111</v>
      </c>
      <c r="F97" s="4"/>
      <c r="G97" s="4"/>
      <c r="H97" s="4" t="s">
        <v>48</v>
      </c>
      <c r="I97" s="4" t="s">
        <v>49</v>
      </c>
      <c r="J97" s="4" t="s">
        <v>91</v>
      </c>
      <c r="K97" s="4" t="s">
        <v>391</v>
      </c>
      <c r="L97" s="4" t="s">
        <v>77</v>
      </c>
      <c r="M97" s="4" t="s">
        <v>84</v>
      </c>
      <c r="N97" s="4" t="s">
        <v>54</v>
      </c>
      <c r="O97" s="4" t="s">
        <v>392</v>
      </c>
      <c r="P97" s="4" t="s">
        <v>393</v>
      </c>
      <c r="Q97" s="16">
        <v>1</v>
      </c>
      <c r="R97" s="4" t="s">
        <v>57</v>
      </c>
      <c r="S97" s="4" t="s">
        <v>374</v>
      </c>
      <c r="T97" s="4" t="s">
        <v>59</v>
      </c>
      <c r="U97" s="4">
        <v>53</v>
      </c>
      <c r="V97" s="12" t="s">
        <v>390</v>
      </c>
      <c r="W97" s="4" t="str">
        <f>+VLOOKUP(V97,[2]Filtros!$G$8:$H$478,2,FALSE)</f>
        <v>Bienes Artísticos, Culturales, Deportivos y Símbolos Patrios</v>
      </c>
      <c r="X97" s="14">
        <v>900</v>
      </c>
      <c r="Y97" s="14"/>
      <c r="Z97" s="14"/>
      <c r="AA97" s="14"/>
      <c r="AB97" s="14">
        <f t="shared" si="14"/>
        <v>900</v>
      </c>
      <c r="AC97" s="15">
        <v>0.33333333333333337</v>
      </c>
      <c r="AD97" s="15">
        <v>0.33333333333333337</v>
      </c>
      <c r="AE97" s="15">
        <v>0.33329999999999999</v>
      </c>
      <c r="AF97" s="4">
        <v>8.3333333333333343E-2</v>
      </c>
      <c r="AG97" s="4">
        <v>8.3333333333333343E-2</v>
      </c>
      <c r="AH97" s="4">
        <v>8.3333333333333343E-2</v>
      </c>
      <c r="AI97" s="4">
        <v>8.3333333333333343E-2</v>
      </c>
      <c r="AJ97" s="4">
        <v>8.3333333333333343E-2</v>
      </c>
      <c r="AK97" s="4">
        <v>8.3333333333333343E-2</v>
      </c>
      <c r="AL97" s="4">
        <v>8.3333333333333343E-2</v>
      </c>
      <c r="AM97" s="4">
        <v>8.3333333333333343E-2</v>
      </c>
      <c r="AN97" s="4">
        <v>8.3333333333333343E-2</v>
      </c>
      <c r="AO97" s="29">
        <f t="shared" si="17"/>
        <v>0.99996666666666667</v>
      </c>
      <c r="AP97" s="14">
        <f>+AB97/3</f>
        <v>300</v>
      </c>
      <c r="AQ97" s="14">
        <f t="shared" ref="AQ97:AR99" si="18">+AP97</f>
        <v>300</v>
      </c>
      <c r="AR97" s="14">
        <f t="shared" si="18"/>
        <v>300</v>
      </c>
      <c r="AS97" s="14"/>
      <c r="AT97" s="14"/>
      <c r="AU97" s="14"/>
      <c r="AV97" s="14"/>
      <c r="AW97" s="14"/>
      <c r="AX97" s="14"/>
      <c r="AY97" s="14"/>
      <c r="AZ97" s="14"/>
      <c r="BA97" s="14"/>
      <c r="BB97" s="14">
        <f t="shared" si="15"/>
        <v>900</v>
      </c>
      <c r="BC97" s="4" t="s">
        <v>128</v>
      </c>
      <c r="BD97" s="4"/>
    </row>
    <row r="98" spans="4:57" ht="128.25" x14ac:dyDescent="0.25">
      <c r="D98" s="4" t="s">
        <v>46</v>
      </c>
      <c r="E98" s="4" t="s">
        <v>74</v>
      </c>
      <c r="F98" s="4"/>
      <c r="G98" s="4"/>
      <c r="H98" s="4" t="s">
        <v>48</v>
      </c>
      <c r="I98" s="4" t="s">
        <v>49</v>
      </c>
      <c r="J98" s="4" t="s">
        <v>91</v>
      </c>
      <c r="K98" s="4" t="s">
        <v>394</v>
      </c>
      <c r="L98" s="4" t="s">
        <v>77</v>
      </c>
      <c r="M98" s="4" t="s">
        <v>53</v>
      </c>
      <c r="N98" s="4" t="s">
        <v>54</v>
      </c>
      <c r="O98" s="4" t="s">
        <v>395</v>
      </c>
      <c r="P98" s="4" t="s">
        <v>396</v>
      </c>
      <c r="Q98" s="16">
        <v>1</v>
      </c>
      <c r="R98" s="4" t="s">
        <v>57</v>
      </c>
      <c r="S98" s="4" t="s">
        <v>397</v>
      </c>
      <c r="T98" s="4" t="s">
        <v>59</v>
      </c>
      <c r="U98" s="4">
        <v>57</v>
      </c>
      <c r="V98" s="12" t="s">
        <v>398</v>
      </c>
      <c r="W98" s="4" t="str">
        <f>+VLOOKUP(V98,[2]Filtros!$G$8:$H$478,2,FALSE)</f>
        <v>Tasas generales</v>
      </c>
      <c r="X98" s="14">
        <v>8800</v>
      </c>
      <c r="Y98" s="14"/>
      <c r="Z98" s="14"/>
      <c r="AA98" s="14"/>
      <c r="AB98" s="14">
        <f t="shared" si="14"/>
        <v>8800</v>
      </c>
      <c r="AC98" s="15">
        <v>0.33333333333333337</v>
      </c>
      <c r="AD98" s="15">
        <v>0.33333333333333337</v>
      </c>
      <c r="AE98" s="15">
        <v>0.33329999999999999</v>
      </c>
      <c r="AF98" s="4">
        <v>8.3333333333333343E-2</v>
      </c>
      <c r="AG98" s="4">
        <v>8.3333333333333343E-2</v>
      </c>
      <c r="AH98" s="4">
        <v>8.3333333333333343E-2</v>
      </c>
      <c r="AI98" s="4">
        <v>8.3333333333333343E-2</v>
      </c>
      <c r="AJ98" s="4">
        <v>8.3333333333333343E-2</v>
      </c>
      <c r="AK98" s="4">
        <v>8.3333333333333343E-2</v>
      </c>
      <c r="AL98" s="4">
        <v>8.3333333333333343E-2</v>
      </c>
      <c r="AM98" s="4">
        <v>8.3333333333333343E-2</v>
      </c>
      <c r="AN98" s="4">
        <v>8.3333333333333343E-2</v>
      </c>
      <c r="AO98" s="29">
        <f t="shared" si="17"/>
        <v>0.99996666666666667</v>
      </c>
      <c r="AP98" s="14">
        <f>+AB98/3</f>
        <v>2933.3333333333335</v>
      </c>
      <c r="AQ98" s="14">
        <f t="shared" si="18"/>
        <v>2933.3333333333335</v>
      </c>
      <c r="AR98" s="14">
        <f t="shared" si="18"/>
        <v>2933.3333333333335</v>
      </c>
      <c r="AS98" s="14"/>
      <c r="AT98" s="14"/>
      <c r="AU98" s="14"/>
      <c r="AV98" s="14"/>
      <c r="AW98" s="14"/>
      <c r="AX98" s="14"/>
      <c r="AY98" s="14"/>
      <c r="AZ98" s="14"/>
      <c r="BA98" s="14"/>
      <c r="BB98" s="14">
        <f t="shared" si="15"/>
        <v>8800</v>
      </c>
      <c r="BC98" s="4" t="s">
        <v>128</v>
      </c>
      <c r="BD98" s="4"/>
    </row>
    <row r="99" spans="4:57" ht="128.25" x14ac:dyDescent="0.25">
      <c r="D99" s="4" t="s">
        <v>104</v>
      </c>
      <c r="E99" s="4" t="s">
        <v>236</v>
      </c>
      <c r="F99" s="4"/>
      <c r="G99" s="4"/>
      <c r="H99" s="4" t="s">
        <v>48</v>
      </c>
      <c r="I99" s="4" t="s">
        <v>49</v>
      </c>
      <c r="J99" s="4" t="s">
        <v>91</v>
      </c>
      <c r="K99" s="4" t="s">
        <v>399</v>
      </c>
      <c r="L99" s="4" t="s">
        <v>400</v>
      </c>
      <c r="M99" s="4" t="s">
        <v>401</v>
      </c>
      <c r="N99" s="4" t="s">
        <v>54</v>
      </c>
      <c r="O99" s="4" t="s">
        <v>402</v>
      </c>
      <c r="P99" s="4" t="s">
        <v>403</v>
      </c>
      <c r="Q99" s="16">
        <v>1</v>
      </c>
      <c r="R99" s="4" t="s">
        <v>57</v>
      </c>
      <c r="S99" s="4" t="s">
        <v>397</v>
      </c>
      <c r="T99" s="4" t="s">
        <v>59</v>
      </c>
      <c r="U99" s="4">
        <v>57</v>
      </c>
      <c r="V99" s="12" t="s">
        <v>398</v>
      </c>
      <c r="W99" s="4" t="str">
        <f>+VLOOKUP(V99,[2]Filtros!$G$8:$H$478,2,FALSE)</f>
        <v>Tasas generales</v>
      </c>
      <c r="X99" s="14">
        <v>20400</v>
      </c>
      <c r="Y99" s="14"/>
      <c r="Z99" s="14"/>
      <c r="AA99" s="14"/>
      <c r="AB99" s="14">
        <f t="shared" si="14"/>
        <v>20400</v>
      </c>
      <c r="AC99" s="15">
        <v>0.33333333333333337</v>
      </c>
      <c r="AD99" s="15">
        <v>0.33333333333333337</v>
      </c>
      <c r="AE99" s="15">
        <v>0.33329999999999999</v>
      </c>
      <c r="AF99" s="4">
        <v>8.3333333333333343E-2</v>
      </c>
      <c r="AG99" s="4">
        <v>8.3333333333333343E-2</v>
      </c>
      <c r="AH99" s="4">
        <v>8.3333333333333343E-2</v>
      </c>
      <c r="AI99" s="4">
        <v>8.3333333333333343E-2</v>
      </c>
      <c r="AJ99" s="4">
        <v>8.3333333333333343E-2</v>
      </c>
      <c r="AK99" s="4">
        <v>8.3333333333333343E-2</v>
      </c>
      <c r="AL99" s="4">
        <v>8.3333333333333343E-2</v>
      </c>
      <c r="AM99" s="4">
        <v>8.3333333333333343E-2</v>
      </c>
      <c r="AN99" s="4">
        <v>8.3333333333333343E-2</v>
      </c>
      <c r="AO99" s="29">
        <f t="shared" si="17"/>
        <v>0.99996666666666667</v>
      </c>
      <c r="AP99" s="14">
        <f>+AB99/3</f>
        <v>6800</v>
      </c>
      <c r="AQ99" s="14">
        <f t="shared" si="18"/>
        <v>6800</v>
      </c>
      <c r="AR99" s="14">
        <f t="shared" si="18"/>
        <v>6800</v>
      </c>
      <c r="AS99" s="14"/>
      <c r="AT99" s="14"/>
      <c r="AU99" s="14"/>
      <c r="AV99" s="14"/>
      <c r="AW99" s="14"/>
      <c r="AX99" s="14"/>
      <c r="AY99" s="14"/>
      <c r="AZ99" s="14"/>
      <c r="BA99" s="14"/>
      <c r="BB99" s="14">
        <f t="shared" si="15"/>
        <v>20400</v>
      </c>
      <c r="BC99" s="4" t="s">
        <v>128</v>
      </c>
      <c r="BD99" s="4"/>
    </row>
    <row r="100" spans="4:57" ht="128.25" x14ac:dyDescent="0.25">
      <c r="D100" s="4" t="s">
        <v>46</v>
      </c>
      <c r="E100" s="4" t="s">
        <v>74</v>
      </c>
      <c r="F100" s="4"/>
      <c r="G100" s="4"/>
      <c r="H100" s="4" t="s">
        <v>48</v>
      </c>
      <c r="I100" s="4" t="s">
        <v>49</v>
      </c>
      <c r="J100" s="4" t="s">
        <v>91</v>
      </c>
      <c r="K100" s="4" t="s">
        <v>404</v>
      </c>
      <c r="L100" s="4" t="s">
        <v>77</v>
      </c>
      <c r="M100" s="4" t="s">
        <v>53</v>
      </c>
      <c r="N100" s="4" t="s">
        <v>54</v>
      </c>
      <c r="O100" s="4" t="s">
        <v>402</v>
      </c>
      <c r="P100" s="4" t="s">
        <v>405</v>
      </c>
      <c r="Q100" s="16">
        <v>1</v>
      </c>
      <c r="R100" s="4" t="s">
        <v>57</v>
      </c>
      <c r="S100" s="4" t="s">
        <v>397</v>
      </c>
      <c r="T100" s="4" t="s">
        <v>59</v>
      </c>
      <c r="U100" s="4">
        <v>57</v>
      </c>
      <c r="V100" s="12" t="s">
        <v>406</v>
      </c>
      <c r="W100" s="4" t="str">
        <f>+VLOOKUP(V100,[2]Filtros!$G$8:$H$478,2,FALSE)</f>
        <v>Contribuciones especiales y mejoras</v>
      </c>
      <c r="X100" s="14">
        <v>200</v>
      </c>
      <c r="Y100" s="14"/>
      <c r="Z100" s="14"/>
      <c r="AA100" s="14"/>
      <c r="AB100" s="14">
        <f t="shared" si="14"/>
        <v>200</v>
      </c>
      <c r="AC100" s="15">
        <v>1</v>
      </c>
      <c r="AD100" s="15"/>
      <c r="AE100" s="15"/>
      <c r="AF100" s="4">
        <v>8.3333333333333343E-2</v>
      </c>
      <c r="AG100" s="4">
        <v>8.3333333333333343E-2</v>
      </c>
      <c r="AH100" s="4">
        <v>8.3333333333333343E-2</v>
      </c>
      <c r="AI100" s="4">
        <v>8.3333333333333343E-2</v>
      </c>
      <c r="AJ100" s="4">
        <v>8.3333333333333343E-2</v>
      </c>
      <c r="AK100" s="4">
        <v>8.3333333333333343E-2</v>
      </c>
      <c r="AL100" s="4">
        <v>8.3333333333333343E-2</v>
      </c>
      <c r="AM100" s="4">
        <v>8.3333333333333343E-2</v>
      </c>
      <c r="AN100" s="4">
        <v>8.3333333333333343E-2</v>
      </c>
      <c r="AO100" s="29">
        <f t="shared" si="17"/>
        <v>1</v>
      </c>
      <c r="AP100" s="14">
        <v>200</v>
      </c>
      <c r="AQ100" s="14"/>
      <c r="AR100" s="14">
        <f>+AQ100</f>
        <v>0</v>
      </c>
      <c r="AS100" s="14"/>
      <c r="AT100" s="14"/>
      <c r="AU100" s="14"/>
      <c r="AV100" s="14"/>
      <c r="AW100" s="14"/>
      <c r="AX100" s="14"/>
      <c r="AY100" s="14"/>
      <c r="AZ100" s="14"/>
      <c r="BA100" s="14"/>
      <c r="BB100" s="14">
        <f t="shared" si="15"/>
        <v>200</v>
      </c>
      <c r="BC100" s="4" t="s">
        <v>128</v>
      </c>
      <c r="BD100" s="4"/>
    </row>
    <row r="101" spans="4:57" s="45" customFormat="1" ht="128.25" x14ac:dyDescent="0.25">
      <c r="D101" s="34" t="s">
        <v>46</v>
      </c>
      <c r="E101" s="34" t="s">
        <v>47</v>
      </c>
      <c r="F101" s="34"/>
      <c r="G101" s="34"/>
      <c r="H101" s="34" t="s">
        <v>48</v>
      </c>
      <c r="I101" s="34" t="s">
        <v>49</v>
      </c>
      <c r="J101" s="34" t="s">
        <v>63</v>
      </c>
      <c r="K101" s="34" t="s">
        <v>407</v>
      </c>
      <c r="L101" s="34" t="s">
        <v>77</v>
      </c>
      <c r="M101" s="34" t="s">
        <v>84</v>
      </c>
      <c r="N101" s="34" t="s">
        <v>54</v>
      </c>
      <c r="O101" s="34" t="s">
        <v>408</v>
      </c>
      <c r="P101" s="34" t="s">
        <v>409</v>
      </c>
      <c r="Q101" s="43">
        <v>1</v>
      </c>
      <c r="R101" s="34" t="s">
        <v>57</v>
      </c>
      <c r="S101" s="34" t="s">
        <v>397</v>
      </c>
      <c r="T101" s="34" t="s">
        <v>59</v>
      </c>
      <c r="U101" s="34">
        <v>57</v>
      </c>
      <c r="V101" s="36" t="s">
        <v>410</v>
      </c>
      <c r="W101" s="34" t="str">
        <f>+VLOOKUP(V101,[2]Filtros!$G$8:$H$478,2,FALSE)</f>
        <v>Seguros</v>
      </c>
      <c r="X101" s="38">
        <v>3000</v>
      </c>
      <c r="Y101" s="38">
        <v>56175.02</v>
      </c>
      <c r="Z101" s="38"/>
      <c r="AA101" s="38"/>
      <c r="AB101" s="38">
        <f t="shared" si="14"/>
        <v>59175.02</v>
      </c>
      <c r="AC101" s="39"/>
      <c r="AD101" s="39"/>
      <c r="AE101" s="39">
        <v>1</v>
      </c>
      <c r="AF101" s="34">
        <v>8.3333333333333343E-2</v>
      </c>
      <c r="AG101" s="34">
        <v>8.3333333333333343E-2</v>
      </c>
      <c r="AH101" s="34">
        <v>8.3333333333333343E-2</v>
      </c>
      <c r="AI101" s="34">
        <v>8.3333333333333343E-2</v>
      </c>
      <c r="AJ101" s="34">
        <v>8.3333333333333343E-2</v>
      </c>
      <c r="AK101" s="34">
        <v>8.3333333333333343E-2</v>
      </c>
      <c r="AL101" s="34">
        <v>8.3333333333333343E-2</v>
      </c>
      <c r="AM101" s="34">
        <v>8.3333333333333343E-2</v>
      </c>
      <c r="AN101" s="34">
        <v>8.3333333333333343E-2</v>
      </c>
      <c r="AO101" s="40">
        <f t="shared" si="17"/>
        <v>1</v>
      </c>
      <c r="AP101" s="38"/>
      <c r="AQ101" s="38"/>
      <c r="AR101" s="38">
        <v>3000</v>
      </c>
      <c r="AS101" s="38"/>
      <c r="AT101" s="38"/>
      <c r="AU101" s="38"/>
      <c r="AV101" s="38"/>
      <c r="AW101" s="38"/>
      <c r="AX101" s="38"/>
      <c r="AY101" s="38"/>
      <c r="AZ101" s="38"/>
      <c r="BA101" s="38"/>
      <c r="BB101" s="38">
        <f>AB101</f>
        <v>59175.02</v>
      </c>
      <c r="BC101" s="34" t="s">
        <v>128</v>
      </c>
      <c r="BD101" s="34" t="s">
        <v>411</v>
      </c>
      <c r="BE101" s="46"/>
    </row>
    <row r="102" spans="4:57" ht="128.25" x14ac:dyDescent="0.25">
      <c r="D102" s="4" t="s">
        <v>46</v>
      </c>
      <c r="E102" s="4" t="s">
        <v>47</v>
      </c>
      <c r="F102" s="4"/>
      <c r="G102" s="4"/>
      <c r="H102" s="4" t="s">
        <v>48</v>
      </c>
      <c r="I102" s="4" t="s">
        <v>49</v>
      </c>
      <c r="J102" s="4" t="s">
        <v>63</v>
      </c>
      <c r="K102" s="4" t="s">
        <v>407</v>
      </c>
      <c r="L102" s="4" t="s">
        <v>77</v>
      </c>
      <c r="M102" s="4" t="s">
        <v>84</v>
      </c>
      <c r="N102" s="4" t="s">
        <v>127</v>
      </c>
      <c r="O102" s="4" t="s">
        <v>408</v>
      </c>
      <c r="P102" s="4" t="s">
        <v>409</v>
      </c>
      <c r="Q102" s="16">
        <v>1</v>
      </c>
      <c r="R102" s="4" t="s">
        <v>57</v>
      </c>
      <c r="S102" s="4" t="s">
        <v>397</v>
      </c>
      <c r="T102" s="4" t="s">
        <v>59</v>
      </c>
      <c r="U102" s="4">
        <v>57</v>
      </c>
      <c r="V102" s="12" t="s">
        <v>410</v>
      </c>
      <c r="W102" s="4" t="str">
        <f>+VLOOKUP(V102,[2]Filtros!$G$8:$H$478,2,FALSE)</f>
        <v>Seguros</v>
      </c>
      <c r="X102" s="14">
        <v>32000</v>
      </c>
      <c r="Y102" s="14"/>
      <c r="Z102" s="14"/>
      <c r="AA102" s="14"/>
      <c r="AB102" s="14">
        <f t="shared" si="14"/>
        <v>32000</v>
      </c>
      <c r="AC102" s="15">
        <v>1</v>
      </c>
      <c r="AD102" s="15"/>
      <c r="AE102" s="15"/>
      <c r="AF102" s="4">
        <v>8.3333333333333343E-2</v>
      </c>
      <c r="AG102" s="4">
        <v>8.3333333333333343E-2</v>
      </c>
      <c r="AH102" s="4">
        <v>8.3333333333333343E-2</v>
      </c>
      <c r="AI102" s="4">
        <v>8.3333333333333343E-2</v>
      </c>
      <c r="AJ102" s="4">
        <v>8.3333333333333343E-2</v>
      </c>
      <c r="AK102" s="4">
        <v>8.3333333333333343E-2</v>
      </c>
      <c r="AL102" s="4">
        <v>8.3333333333333343E-2</v>
      </c>
      <c r="AM102" s="4">
        <v>8.3333333333333343E-2</v>
      </c>
      <c r="AN102" s="4">
        <v>8.3333333333333343E-2</v>
      </c>
      <c r="AO102" s="29">
        <f t="shared" si="17"/>
        <v>1</v>
      </c>
      <c r="AP102" s="14">
        <v>32000</v>
      </c>
      <c r="AQ102" s="14"/>
      <c r="AR102" s="14"/>
      <c r="AS102" s="14"/>
      <c r="AT102" s="14"/>
      <c r="AU102" s="14"/>
      <c r="AV102" s="14"/>
      <c r="AW102" s="14"/>
      <c r="AX102" s="14"/>
      <c r="AY102" s="14"/>
      <c r="AZ102" s="14"/>
      <c r="BA102" s="14"/>
      <c r="BB102" s="14">
        <f t="shared" si="15"/>
        <v>32000</v>
      </c>
      <c r="BC102" s="4" t="s">
        <v>128</v>
      </c>
      <c r="BD102" s="4"/>
    </row>
    <row r="103" spans="4:57" ht="128.25" x14ac:dyDescent="0.25">
      <c r="D103" s="4" t="s">
        <v>46</v>
      </c>
      <c r="E103" s="4" t="s">
        <v>47</v>
      </c>
      <c r="F103" s="4"/>
      <c r="G103" s="4"/>
      <c r="H103" s="4" t="s">
        <v>48</v>
      </c>
      <c r="I103" s="4" t="s">
        <v>49</v>
      </c>
      <c r="J103" s="4" t="s">
        <v>63</v>
      </c>
      <c r="K103" s="4" t="s">
        <v>412</v>
      </c>
      <c r="L103" s="4" t="s">
        <v>77</v>
      </c>
      <c r="M103" s="4" t="s">
        <v>84</v>
      </c>
      <c r="N103" s="4" t="s">
        <v>54</v>
      </c>
      <c r="O103" s="4" t="s">
        <v>408</v>
      </c>
      <c r="P103" s="4" t="s">
        <v>409</v>
      </c>
      <c r="Q103" s="16">
        <v>1</v>
      </c>
      <c r="R103" s="4" t="s">
        <v>57</v>
      </c>
      <c r="S103" s="4" t="s">
        <v>397</v>
      </c>
      <c r="T103" s="4" t="s">
        <v>59</v>
      </c>
      <c r="U103" s="4">
        <v>57</v>
      </c>
      <c r="V103" s="12" t="s">
        <v>410</v>
      </c>
      <c r="W103" s="4" t="str">
        <f>+VLOOKUP(V103,[2]Filtros!$G$8:$H$478,2,FALSE)</f>
        <v>Seguros</v>
      </c>
      <c r="X103" s="14">
        <v>2000</v>
      </c>
      <c r="Y103" s="14"/>
      <c r="Z103" s="14"/>
      <c r="AA103" s="14"/>
      <c r="AB103" s="14">
        <f t="shared" si="14"/>
        <v>2000</v>
      </c>
      <c r="AC103" s="15"/>
      <c r="AD103" s="15">
        <v>1</v>
      </c>
      <c r="AE103" s="15"/>
      <c r="AF103" s="4">
        <v>8.3333333333333343E-2</v>
      </c>
      <c r="AG103" s="4">
        <v>8.3333333333333343E-2</v>
      </c>
      <c r="AH103" s="4">
        <v>8.3333333333333343E-2</v>
      </c>
      <c r="AI103" s="4">
        <v>8.3333333333333343E-2</v>
      </c>
      <c r="AJ103" s="4">
        <v>8.3333333333333343E-2</v>
      </c>
      <c r="AK103" s="4">
        <v>8.3333333333333343E-2</v>
      </c>
      <c r="AL103" s="4">
        <v>8.3333333333333343E-2</v>
      </c>
      <c r="AM103" s="4">
        <v>8.3333333333333343E-2</v>
      </c>
      <c r="AN103" s="4">
        <v>8.3333333333333343E-2</v>
      </c>
      <c r="AO103" s="29">
        <f t="shared" si="17"/>
        <v>1</v>
      </c>
      <c r="AP103" s="14"/>
      <c r="AQ103" s="14">
        <v>2000</v>
      </c>
      <c r="AR103" s="14"/>
      <c r="AS103" s="14"/>
      <c r="AT103" s="14"/>
      <c r="AU103" s="14"/>
      <c r="AV103" s="14"/>
      <c r="AW103" s="14"/>
      <c r="AX103" s="14"/>
      <c r="AY103" s="14"/>
      <c r="AZ103" s="14"/>
      <c r="BA103" s="14"/>
      <c r="BB103" s="14">
        <f t="shared" si="15"/>
        <v>2000</v>
      </c>
      <c r="BC103" s="4" t="s">
        <v>128</v>
      </c>
      <c r="BD103" s="4"/>
    </row>
    <row r="104" spans="4:57" ht="128.25" x14ac:dyDescent="0.25">
      <c r="D104" s="4" t="s">
        <v>104</v>
      </c>
      <c r="E104" s="4" t="s">
        <v>413</v>
      </c>
      <c r="F104" s="4"/>
      <c r="G104" s="4"/>
      <c r="H104" s="4" t="s">
        <v>48</v>
      </c>
      <c r="I104" s="4" t="s">
        <v>49</v>
      </c>
      <c r="J104" s="4" t="s">
        <v>414</v>
      </c>
      <c r="K104" s="4" t="s">
        <v>415</v>
      </c>
      <c r="L104" s="4" t="s">
        <v>416</v>
      </c>
      <c r="M104" s="4" t="s">
        <v>417</v>
      </c>
      <c r="N104" s="4" t="s">
        <v>54</v>
      </c>
      <c r="O104" s="4" t="s">
        <v>418</v>
      </c>
      <c r="P104" s="4" t="s">
        <v>419</v>
      </c>
      <c r="Q104" s="16">
        <v>1</v>
      </c>
      <c r="R104" s="4" t="s">
        <v>57</v>
      </c>
      <c r="S104" s="4" t="s">
        <v>397</v>
      </c>
      <c r="T104" s="4" t="s">
        <v>59</v>
      </c>
      <c r="U104" s="4">
        <v>57</v>
      </c>
      <c r="V104" s="12" t="s">
        <v>420</v>
      </c>
      <c r="W104" s="4" t="str">
        <f>+VLOOKUP(V104,[2]Filtros!$G$8:$H$478,2,FALSE)</f>
        <v>Comisiones Bancarias</v>
      </c>
      <c r="X104" s="14">
        <v>180</v>
      </c>
      <c r="Y104" s="14"/>
      <c r="Z104" s="14"/>
      <c r="AA104" s="14"/>
      <c r="AB104" s="14">
        <f t="shared" si="14"/>
        <v>180</v>
      </c>
      <c r="AC104" s="15">
        <v>0.33329999999999999</v>
      </c>
      <c r="AD104" s="15">
        <v>0.33329999999999999</v>
      </c>
      <c r="AE104" s="15">
        <v>0.33339999999999997</v>
      </c>
      <c r="AF104" s="4">
        <v>8.3333333333333343E-2</v>
      </c>
      <c r="AG104" s="4">
        <v>8.3333333333333343E-2</v>
      </c>
      <c r="AH104" s="4">
        <v>8.3333333333333343E-2</v>
      </c>
      <c r="AI104" s="4">
        <v>8.3333333333333343E-2</v>
      </c>
      <c r="AJ104" s="4">
        <v>8.3333333333333343E-2</v>
      </c>
      <c r="AK104" s="4">
        <v>8.3333333333333343E-2</v>
      </c>
      <c r="AL104" s="4">
        <v>8.3333333333333343E-2</v>
      </c>
      <c r="AM104" s="4">
        <v>8.3333333333333343E-2</v>
      </c>
      <c r="AN104" s="4">
        <v>8.3333333333333343E-2</v>
      </c>
      <c r="AO104" s="29">
        <f t="shared" si="17"/>
        <v>1</v>
      </c>
      <c r="AP104" s="14">
        <v>60</v>
      </c>
      <c r="AQ104" s="14">
        <f>+AB104/3</f>
        <v>60</v>
      </c>
      <c r="AR104" s="14">
        <f>+AQ104</f>
        <v>60</v>
      </c>
      <c r="AS104" s="14"/>
      <c r="AT104" s="14"/>
      <c r="AU104" s="14"/>
      <c r="AV104" s="14"/>
      <c r="AW104" s="14"/>
      <c r="AX104" s="14"/>
      <c r="AY104" s="14"/>
      <c r="AZ104" s="14"/>
      <c r="BA104" s="14"/>
      <c r="BB104" s="14">
        <f t="shared" si="15"/>
        <v>180</v>
      </c>
      <c r="BC104" s="4" t="s">
        <v>128</v>
      </c>
      <c r="BD104" s="4"/>
    </row>
    <row r="105" spans="4:57" ht="128.25" x14ac:dyDescent="0.25">
      <c r="D105" s="4" t="s">
        <v>421</v>
      </c>
      <c r="E105" s="4" t="s">
        <v>422</v>
      </c>
      <c r="F105" s="4"/>
      <c r="G105" s="4"/>
      <c r="H105" s="4" t="s">
        <v>48</v>
      </c>
      <c r="I105" s="4" t="s">
        <v>49</v>
      </c>
      <c r="J105" s="4" t="s">
        <v>91</v>
      </c>
      <c r="K105" s="4" t="s">
        <v>423</v>
      </c>
      <c r="L105" s="4" t="s">
        <v>77</v>
      </c>
      <c r="M105" s="4" t="s">
        <v>53</v>
      </c>
      <c r="N105" s="4" t="s">
        <v>54</v>
      </c>
      <c r="O105" s="4" t="s">
        <v>424</v>
      </c>
      <c r="P105" s="4" t="s">
        <v>419</v>
      </c>
      <c r="Q105" s="16">
        <v>1</v>
      </c>
      <c r="R105" s="4" t="s">
        <v>57</v>
      </c>
      <c r="S105" s="4" t="s">
        <v>425</v>
      </c>
      <c r="T105" s="4" t="s">
        <v>59</v>
      </c>
      <c r="U105" s="4">
        <v>57</v>
      </c>
      <c r="V105" s="12" t="s">
        <v>426</v>
      </c>
      <c r="W105" s="4" t="str">
        <f>+VLOOKUP(V105,[2]Filtros!$G$8:$H$478,2,FALSE)</f>
        <v>Costos judiciales</v>
      </c>
      <c r="X105" s="14">
        <v>10000</v>
      </c>
      <c r="Y105" s="14"/>
      <c r="Z105" s="14"/>
      <c r="AA105" s="14"/>
      <c r="AB105" s="14">
        <f t="shared" si="14"/>
        <v>10000</v>
      </c>
      <c r="AC105" s="15">
        <v>0.33329999999999999</v>
      </c>
      <c r="AD105" s="15">
        <v>0.33329999999999999</v>
      </c>
      <c r="AE105" s="15">
        <v>0.33339999999999997</v>
      </c>
      <c r="AF105" s="4">
        <v>8.3333333333333343E-2</v>
      </c>
      <c r="AG105" s="4">
        <v>8.3333333333333343E-2</v>
      </c>
      <c r="AH105" s="4">
        <v>8.3333333333333343E-2</v>
      </c>
      <c r="AI105" s="4">
        <v>8.3333333333333343E-2</v>
      </c>
      <c r="AJ105" s="4">
        <v>8.3333333333333343E-2</v>
      </c>
      <c r="AK105" s="4">
        <v>8.3333333333333343E-2</v>
      </c>
      <c r="AL105" s="4">
        <v>8.3333333333333343E-2</v>
      </c>
      <c r="AM105" s="4">
        <v>8.3333333333333343E-2</v>
      </c>
      <c r="AN105" s="4">
        <v>8.3333333333333343E-2</v>
      </c>
      <c r="AO105" s="29">
        <f t="shared" si="17"/>
        <v>1</v>
      </c>
      <c r="AP105" s="14">
        <f>+AB105/3</f>
        <v>3333.3333333333335</v>
      </c>
      <c r="AQ105" s="14">
        <f>+AB105/3</f>
        <v>3333.3333333333335</v>
      </c>
      <c r="AR105" s="14">
        <f>+AQ105</f>
        <v>3333.3333333333335</v>
      </c>
      <c r="AS105" s="14"/>
      <c r="AT105" s="14"/>
      <c r="AU105" s="14"/>
      <c r="AV105" s="14"/>
      <c r="AW105" s="14"/>
      <c r="AX105" s="14"/>
      <c r="AY105" s="14"/>
      <c r="AZ105" s="14"/>
      <c r="BA105" s="14"/>
      <c r="BB105" s="14">
        <f t="shared" si="15"/>
        <v>10000</v>
      </c>
      <c r="BC105" s="4" t="s">
        <v>128</v>
      </c>
      <c r="BD105" s="4"/>
    </row>
    <row r="106" spans="4:57" ht="171" x14ac:dyDescent="0.25">
      <c r="D106" s="4" t="s">
        <v>427</v>
      </c>
      <c r="E106" s="4" t="s">
        <v>428</v>
      </c>
      <c r="F106" s="4"/>
      <c r="G106" s="4"/>
      <c r="H106" s="4" t="s">
        <v>48</v>
      </c>
      <c r="I106" s="4" t="s">
        <v>49</v>
      </c>
      <c r="J106" s="4" t="s">
        <v>91</v>
      </c>
      <c r="K106" s="4" t="s">
        <v>429</v>
      </c>
      <c r="L106" s="4" t="s">
        <v>430</v>
      </c>
      <c r="M106" s="4" t="s">
        <v>53</v>
      </c>
      <c r="N106" s="4" t="s">
        <v>54</v>
      </c>
      <c r="O106" s="4" t="s">
        <v>431</v>
      </c>
      <c r="P106" s="4" t="s">
        <v>419</v>
      </c>
      <c r="Q106" s="16">
        <v>1</v>
      </c>
      <c r="R106" s="4" t="s">
        <v>57</v>
      </c>
      <c r="S106" s="4" t="s">
        <v>297</v>
      </c>
      <c r="T106" s="4" t="s">
        <v>59</v>
      </c>
      <c r="U106" s="4">
        <v>73</v>
      </c>
      <c r="V106" s="12" t="s">
        <v>432</v>
      </c>
      <c r="W106" s="4" t="str">
        <f>+VLOOKUP(V106,[2]Filtros!$G$8:$H$478,2,FALSE)</f>
        <v>Edición,    Impresión,    Reproducción,    Publicaciones,    Suscripciones,    Fotocopiado,    Traducción,    Empastado,
Enmarcación, Serigrafía, Fotografía, Carnetización, Filmación e Imágenes Satelitales.</v>
      </c>
      <c r="X106" s="14">
        <v>6000</v>
      </c>
      <c r="Y106" s="14"/>
      <c r="Z106" s="14"/>
      <c r="AA106" s="14"/>
      <c r="AB106" s="14">
        <f t="shared" si="14"/>
        <v>6000</v>
      </c>
      <c r="AC106" s="15"/>
      <c r="AD106" s="15"/>
      <c r="AE106" s="15">
        <v>1</v>
      </c>
      <c r="AF106" s="4">
        <v>8.3333333333333343E-2</v>
      </c>
      <c r="AG106" s="4">
        <v>8.3333333333333343E-2</v>
      </c>
      <c r="AH106" s="4">
        <v>8.3333333333333343E-2</v>
      </c>
      <c r="AI106" s="4">
        <v>8.3333333333333343E-2</v>
      </c>
      <c r="AJ106" s="4">
        <v>8.3333333333333343E-2</v>
      </c>
      <c r="AK106" s="4">
        <v>8.3333333333333343E-2</v>
      </c>
      <c r="AL106" s="4">
        <v>8.3333333333333343E-2</v>
      </c>
      <c r="AM106" s="4">
        <v>8.3333333333333343E-2</v>
      </c>
      <c r="AN106" s="4">
        <v>8.3333333333333343E-2</v>
      </c>
      <c r="AO106" s="29">
        <f t="shared" si="17"/>
        <v>1</v>
      </c>
      <c r="AP106" s="14"/>
      <c r="AQ106" s="14"/>
      <c r="AR106" s="14">
        <v>6000</v>
      </c>
      <c r="AS106" s="14"/>
      <c r="AT106" s="14"/>
      <c r="AU106" s="14"/>
      <c r="AV106" s="14"/>
      <c r="AW106" s="14"/>
      <c r="AX106" s="14"/>
      <c r="AY106" s="14"/>
      <c r="AZ106" s="14"/>
      <c r="BA106" s="14"/>
      <c r="BB106" s="14">
        <f t="shared" si="15"/>
        <v>6000</v>
      </c>
      <c r="BC106" s="4" t="s">
        <v>128</v>
      </c>
      <c r="BD106" s="4"/>
    </row>
    <row r="107" spans="4:57" ht="171" x14ac:dyDescent="0.25">
      <c r="D107" s="4" t="s">
        <v>427</v>
      </c>
      <c r="E107" s="4" t="s">
        <v>433</v>
      </c>
      <c r="F107" s="4"/>
      <c r="G107" s="4"/>
      <c r="H107" s="4" t="s">
        <v>48</v>
      </c>
      <c r="I107" s="4" t="s">
        <v>49</v>
      </c>
      <c r="J107" s="4" t="s">
        <v>91</v>
      </c>
      <c r="K107" s="4" t="s">
        <v>434</v>
      </c>
      <c r="L107" s="4" t="s">
        <v>430</v>
      </c>
      <c r="M107" s="4" t="s">
        <v>53</v>
      </c>
      <c r="N107" s="4" t="s">
        <v>54</v>
      </c>
      <c r="O107" s="4" t="s">
        <v>435</v>
      </c>
      <c r="P107" s="4" t="s">
        <v>419</v>
      </c>
      <c r="Q107" s="16">
        <v>1</v>
      </c>
      <c r="R107" s="4" t="s">
        <v>57</v>
      </c>
      <c r="S107" s="4" t="s">
        <v>297</v>
      </c>
      <c r="T107" s="4" t="s">
        <v>59</v>
      </c>
      <c r="U107" s="4">
        <v>73</v>
      </c>
      <c r="V107" s="12" t="s">
        <v>432</v>
      </c>
      <c r="W107" s="4" t="str">
        <f>+VLOOKUP(V107,[2]Filtros!$G$8:$H$478,2,FALSE)</f>
        <v>Edición,    Impresión,    Reproducción,    Publicaciones,    Suscripciones,    Fotocopiado,    Traducción,    Empastado,
Enmarcación, Serigrafía, Fotografía, Carnetización, Filmación e Imágenes Satelitales.</v>
      </c>
      <c r="X107" s="14">
        <v>9860</v>
      </c>
      <c r="Y107" s="14"/>
      <c r="Z107" s="14"/>
      <c r="AA107" s="14"/>
      <c r="AB107" s="14">
        <f t="shared" si="14"/>
        <v>9860</v>
      </c>
      <c r="AC107" s="15">
        <v>1</v>
      </c>
      <c r="AD107" s="15"/>
      <c r="AE107" s="15"/>
      <c r="AF107" s="4">
        <v>8.3333333333333343E-2</v>
      </c>
      <c r="AG107" s="4">
        <v>8.3333333333333343E-2</v>
      </c>
      <c r="AH107" s="4">
        <v>8.3333333333333343E-2</v>
      </c>
      <c r="AI107" s="4">
        <v>8.3333333333333343E-2</v>
      </c>
      <c r="AJ107" s="4">
        <v>8.3333333333333343E-2</v>
      </c>
      <c r="AK107" s="4">
        <v>8.3333333333333343E-2</v>
      </c>
      <c r="AL107" s="4">
        <v>8.3333333333333343E-2</v>
      </c>
      <c r="AM107" s="4">
        <v>8.3333333333333343E-2</v>
      </c>
      <c r="AN107" s="4">
        <v>8.3333333333333343E-2</v>
      </c>
      <c r="AO107" s="29">
        <f t="shared" si="17"/>
        <v>1</v>
      </c>
      <c r="AP107" s="14">
        <v>9860</v>
      </c>
      <c r="AQ107" s="14"/>
      <c r="AR107" s="14"/>
      <c r="AS107" s="14"/>
      <c r="AT107" s="14"/>
      <c r="AU107" s="14"/>
      <c r="AV107" s="14"/>
      <c r="AW107" s="14"/>
      <c r="AX107" s="14"/>
      <c r="AY107" s="14"/>
      <c r="AZ107" s="14"/>
      <c r="BA107" s="14"/>
      <c r="BB107" s="14">
        <f t="shared" si="15"/>
        <v>9860</v>
      </c>
      <c r="BC107" s="4" t="s">
        <v>128</v>
      </c>
      <c r="BD107" s="4"/>
    </row>
    <row r="108" spans="4:57" ht="171" x14ac:dyDescent="0.25">
      <c r="D108" s="4" t="s">
        <v>427</v>
      </c>
      <c r="E108" s="4" t="s">
        <v>5</v>
      </c>
      <c r="F108" s="4"/>
      <c r="G108" s="4"/>
      <c r="H108" s="4" t="s">
        <v>48</v>
      </c>
      <c r="I108" s="4" t="s">
        <v>49</v>
      </c>
      <c r="J108" s="4" t="s">
        <v>91</v>
      </c>
      <c r="K108" s="4" t="s">
        <v>436</v>
      </c>
      <c r="L108" s="4" t="s">
        <v>430</v>
      </c>
      <c r="M108" s="4" t="s">
        <v>53</v>
      </c>
      <c r="N108" s="4" t="s">
        <v>54</v>
      </c>
      <c r="O108" s="4" t="s">
        <v>437</v>
      </c>
      <c r="P108" s="4" t="s">
        <v>419</v>
      </c>
      <c r="Q108" s="16">
        <v>1</v>
      </c>
      <c r="R108" s="4" t="s">
        <v>57</v>
      </c>
      <c r="S108" s="4" t="s">
        <v>297</v>
      </c>
      <c r="T108" s="4" t="s">
        <v>59</v>
      </c>
      <c r="U108" s="4">
        <v>73</v>
      </c>
      <c r="V108" s="12" t="s">
        <v>432</v>
      </c>
      <c r="W108" s="4" t="str">
        <f>+VLOOKUP(V108,[2]Filtros!$G$8:$H$478,2,FALSE)</f>
        <v>Edición,    Impresión,    Reproducción,    Publicaciones,    Suscripciones,    Fotocopiado,    Traducción,    Empastado,
Enmarcación, Serigrafía, Fotografía, Carnetización, Filmación e Imágenes Satelitales.</v>
      </c>
      <c r="X108" s="14">
        <v>140</v>
      </c>
      <c r="Y108" s="14"/>
      <c r="Z108" s="14"/>
      <c r="AA108" s="14"/>
      <c r="AB108" s="14">
        <f t="shared" si="14"/>
        <v>140</v>
      </c>
      <c r="AC108" s="15">
        <v>1</v>
      </c>
      <c r="AD108" s="15"/>
      <c r="AE108" s="15"/>
      <c r="AF108" s="4">
        <v>8.3333333333333343E-2</v>
      </c>
      <c r="AG108" s="4">
        <v>8.3333333333333343E-2</v>
      </c>
      <c r="AH108" s="4">
        <v>8.3333333333333343E-2</v>
      </c>
      <c r="AI108" s="4">
        <v>8.3333333333333343E-2</v>
      </c>
      <c r="AJ108" s="4">
        <v>8.3333333333333343E-2</v>
      </c>
      <c r="AK108" s="4">
        <v>8.3333333333333343E-2</v>
      </c>
      <c r="AL108" s="4">
        <v>8.3333333333333343E-2</v>
      </c>
      <c r="AM108" s="4">
        <v>8.3333333333333343E-2</v>
      </c>
      <c r="AN108" s="4">
        <v>8.3333333333333343E-2</v>
      </c>
      <c r="AO108" s="29">
        <f t="shared" si="17"/>
        <v>1</v>
      </c>
      <c r="AP108" s="14">
        <v>140</v>
      </c>
      <c r="AQ108" s="14"/>
      <c r="AR108" s="14"/>
      <c r="AS108" s="14"/>
      <c r="AT108" s="14"/>
      <c r="AU108" s="14"/>
      <c r="AV108" s="14"/>
      <c r="AW108" s="14"/>
      <c r="AX108" s="14"/>
      <c r="AY108" s="14"/>
      <c r="AZ108" s="14"/>
      <c r="BA108" s="14"/>
      <c r="BB108" s="14">
        <f t="shared" si="15"/>
        <v>140</v>
      </c>
      <c r="BC108" s="4" t="s">
        <v>128</v>
      </c>
      <c r="BD108" s="4"/>
    </row>
    <row r="109" spans="4:57" ht="171" x14ac:dyDescent="0.25">
      <c r="D109" s="4" t="s">
        <v>368</v>
      </c>
      <c r="E109" s="4" t="s">
        <v>5</v>
      </c>
      <c r="F109" s="4"/>
      <c r="G109" s="4"/>
      <c r="H109" s="4" t="s">
        <v>48</v>
      </c>
      <c r="I109" s="4" t="s">
        <v>49</v>
      </c>
      <c r="J109" s="4" t="s">
        <v>91</v>
      </c>
      <c r="K109" s="4" t="s">
        <v>438</v>
      </c>
      <c r="L109" s="4" t="s">
        <v>76</v>
      </c>
      <c r="M109" s="4" t="s">
        <v>53</v>
      </c>
      <c r="N109" s="4" t="s">
        <v>54</v>
      </c>
      <c r="O109" s="4" t="s">
        <v>439</v>
      </c>
      <c r="P109" s="4" t="s">
        <v>440</v>
      </c>
      <c r="Q109" s="16">
        <v>1</v>
      </c>
      <c r="R109" s="4" t="s">
        <v>57</v>
      </c>
      <c r="S109" s="4" t="s">
        <v>297</v>
      </c>
      <c r="T109" s="4" t="s">
        <v>59</v>
      </c>
      <c r="U109" s="4">
        <v>73</v>
      </c>
      <c r="V109" s="12" t="s">
        <v>432</v>
      </c>
      <c r="W109" s="4" t="str">
        <f>+VLOOKUP(V109,[2]Filtros!$G$8:$H$478,2,FALSE)</f>
        <v>Edición,    Impresión,    Reproducción,    Publicaciones,    Suscripciones,    Fotocopiado,    Traducción,    Empastado,
Enmarcación, Serigrafía, Fotografía, Carnetización, Filmación e Imágenes Satelitales.</v>
      </c>
      <c r="X109" s="14">
        <v>1160</v>
      </c>
      <c r="Y109" s="14"/>
      <c r="Z109" s="14"/>
      <c r="AA109" s="14"/>
      <c r="AB109" s="14">
        <f t="shared" si="14"/>
        <v>1160</v>
      </c>
      <c r="AC109" s="15"/>
      <c r="AD109" s="15"/>
      <c r="AE109" s="15">
        <v>1</v>
      </c>
      <c r="AF109" s="4">
        <v>8.3333333333333343E-2</v>
      </c>
      <c r="AG109" s="4">
        <v>8.3333333333333343E-2</v>
      </c>
      <c r="AH109" s="4">
        <v>8.3333333333333343E-2</v>
      </c>
      <c r="AI109" s="4">
        <v>8.3333333333333343E-2</v>
      </c>
      <c r="AJ109" s="4">
        <v>8.3333333333333343E-2</v>
      </c>
      <c r="AK109" s="4">
        <v>8.3333333333333343E-2</v>
      </c>
      <c r="AL109" s="4">
        <v>8.3333333333333343E-2</v>
      </c>
      <c r="AM109" s="4">
        <v>8.3333333333333343E-2</v>
      </c>
      <c r="AN109" s="4">
        <v>8.3333333333333343E-2</v>
      </c>
      <c r="AO109" s="29">
        <f t="shared" si="17"/>
        <v>1</v>
      </c>
      <c r="AP109" s="14"/>
      <c r="AQ109" s="14"/>
      <c r="AR109" s="14">
        <v>1160</v>
      </c>
      <c r="AS109" s="14"/>
      <c r="AT109" s="14"/>
      <c r="AU109" s="14"/>
      <c r="AV109" s="14"/>
      <c r="AW109" s="14"/>
      <c r="AX109" s="14"/>
      <c r="AY109" s="14"/>
      <c r="AZ109" s="14"/>
      <c r="BA109" s="14"/>
      <c r="BB109" s="14">
        <f t="shared" si="15"/>
        <v>1160</v>
      </c>
      <c r="BC109" s="4" t="s">
        <v>128</v>
      </c>
      <c r="BD109" s="4"/>
    </row>
    <row r="110" spans="4:57" ht="171" x14ac:dyDescent="0.25">
      <c r="D110" s="4" t="s">
        <v>361</v>
      </c>
      <c r="E110" s="4" t="s">
        <v>362</v>
      </c>
      <c r="F110" s="4"/>
      <c r="G110" s="4"/>
      <c r="H110" s="4" t="s">
        <v>48</v>
      </c>
      <c r="I110" s="4" t="s">
        <v>49</v>
      </c>
      <c r="J110" s="4" t="s">
        <v>91</v>
      </c>
      <c r="K110" s="4" t="s">
        <v>441</v>
      </c>
      <c r="L110" s="4" t="s">
        <v>76</v>
      </c>
      <c r="M110" s="4" t="s">
        <v>53</v>
      </c>
      <c r="N110" s="4" t="s">
        <v>54</v>
      </c>
      <c r="O110" s="4" t="s">
        <v>95</v>
      </c>
      <c r="P110" s="4" t="s">
        <v>442</v>
      </c>
      <c r="Q110" s="16">
        <v>1</v>
      </c>
      <c r="R110" s="4" t="s">
        <v>57</v>
      </c>
      <c r="S110" s="4" t="s">
        <v>297</v>
      </c>
      <c r="T110" s="4" t="s">
        <v>59</v>
      </c>
      <c r="U110" s="4">
        <v>73</v>
      </c>
      <c r="V110" s="12" t="s">
        <v>432</v>
      </c>
      <c r="W110" s="4" t="str">
        <f>+VLOOKUP(V110,[2]Filtros!$G$8:$H$478,2,FALSE)</f>
        <v>Edición,    Impresión,    Reproducción,    Publicaciones,    Suscripciones,    Fotocopiado,    Traducción,    Empastado,
Enmarcación, Serigrafía, Fotografía, Carnetización, Filmación e Imágenes Satelitales.</v>
      </c>
      <c r="X110" s="14">
        <v>5900</v>
      </c>
      <c r="Y110" s="14"/>
      <c r="Z110" s="14"/>
      <c r="AA110" s="14"/>
      <c r="AB110" s="14">
        <f t="shared" si="14"/>
        <v>5900</v>
      </c>
      <c r="AC110" s="15">
        <v>0.33329999999999999</v>
      </c>
      <c r="AD110" s="15">
        <v>0.33329999999999999</v>
      </c>
      <c r="AE110" s="15">
        <v>0.33339999999999997</v>
      </c>
      <c r="AF110" s="4">
        <v>8.3333333333333343E-2</v>
      </c>
      <c r="AG110" s="4">
        <v>8.3333333333333343E-2</v>
      </c>
      <c r="AH110" s="4">
        <v>8.3333333333333343E-2</v>
      </c>
      <c r="AI110" s="4">
        <v>8.3333333333333343E-2</v>
      </c>
      <c r="AJ110" s="4">
        <v>8.3333333333333343E-2</v>
      </c>
      <c r="AK110" s="4">
        <v>8.3333333333333343E-2</v>
      </c>
      <c r="AL110" s="4">
        <v>8.3333333333333343E-2</v>
      </c>
      <c r="AM110" s="4">
        <v>8.3333333333333343E-2</v>
      </c>
      <c r="AN110" s="4">
        <v>8.3333333333333343E-2</v>
      </c>
      <c r="AO110" s="29">
        <f t="shared" si="17"/>
        <v>1</v>
      </c>
      <c r="AP110" s="14">
        <f>+AB110/3</f>
        <v>1966.6666666666667</v>
      </c>
      <c r="AQ110" s="14">
        <f>+AB110/3</f>
        <v>1966.6666666666667</v>
      </c>
      <c r="AR110" s="14">
        <f>+AB110/3</f>
        <v>1966.6666666666667</v>
      </c>
      <c r="AS110" s="14"/>
      <c r="AT110" s="14"/>
      <c r="AU110" s="14"/>
      <c r="AV110" s="14"/>
      <c r="AW110" s="14"/>
      <c r="AX110" s="14"/>
      <c r="AY110" s="14"/>
      <c r="AZ110" s="14"/>
      <c r="BA110" s="14"/>
      <c r="BB110" s="14">
        <f t="shared" si="15"/>
        <v>5900</v>
      </c>
      <c r="BC110" s="4" t="s">
        <v>128</v>
      </c>
      <c r="BD110" s="4"/>
    </row>
    <row r="111" spans="4:57" s="45" customFormat="1" ht="128.25" x14ac:dyDescent="0.25">
      <c r="D111" s="34" t="s">
        <v>46</v>
      </c>
      <c r="E111" s="34" t="s">
        <v>47</v>
      </c>
      <c r="F111" s="34"/>
      <c r="G111" s="34"/>
      <c r="H111" s="34" t="s">
        <v>48</v>
      </c>
      <c r="I111" s="34" t="s">
        <v>49</v>
      </c>
      <c r="J111" s="34" t="s">
        <v>129</v>
      </c>
      <c r="K111" s="34" t="s">
        <v>130</v>
      </c>
      <c r="L111" s="34" t="s">
        <v>77</v>
      </c>
      <c r="M111" s="34" t="s">
        <v>53</v>
      </c>
      <c r="N111" s="34" t="s">
        <v>54</v>
      </c>
      <c r="O111" s="34" t="s">
        <v>131</v>
      </c>
      <c r="P111" s="34" t="s">
        <v>132</v>
      </c>
      <c r="Q111" s="35">
        <v>1</v>
      </c>
      <c r="R111" s="34" t="s">
        <v>57</v>
      </c>
      <c r="S111" s="34" t="s">
        <v>133</v>
      </c>
      <c r="T111" s="34" t="s">
        <v>103</v>
      </c>
      <c r="U111" s="34">
        <v>73</v>
      </c>
      <c r="V111" s="36" t="s">
        <v>443</v>
      </c>
      <c r="W111" s="37" t="str">
        <f>+VLOOKUP(V111,[2]Filtros!$G$8:$H$467,2,FALSE)</f>
        <v>Servicio de Guardería</v>
      </c>
      <c r="X111" s="38">
        <v>5400</v>
      </c>
      <c r="Y111" s="38">
        <v>0</v>
      </c>
      <c r="Z111" s="38">
        <v>5400</v>
      </c>
      <c r="AA111" s="38">
        <v>0</v>
      </c>
      <c r="AB111" s="38">
        <f t="shared" si="14"/>
        <v>0</v>
      </c>
      <c r="AC111" s="39"/>
      <c r="AD111" s="39"/>
      <c r="AE111" s="39"/>
      <c r="AF111" s="35"/>
      <c r="AG111" s="39"/>
      <c r="AH111" s="35"/>
      <c r="AI111" s="35"/>
      <c r="AJ111" s="35"/>
      <c r="AK111" s="35"/>
      <c r="AL111" s="35"/>
      <c r="AM111" s="35"/>
      <c r="AN111" s="35"/>
      <c r="AO111" s="43">
        <f t="shared" ref="AO111:AO119" si="19">SUM(AC111:AN111)</f>
        <v>0</v>
      </c>
      <c r="AP111" s="38">
        <f>+AB111/3</f>
        <v>0</v>
      </c>
      <c r="AQ111" s="38">
        <f>+AP111</f>
        <v>0</v>
      </c>
      <c r="AR111" s="38">
        <f>+AQ111</f>
        <v>0</v>
      </c>
      <c r="AS111" s="38"/>
      <c r="AT111" s="38"/>
      <c r="AU111" s="38"/>
      <c r="AV111" s="38"/>
      <c r="AW111" s="38"/>
      <c r="AX111" s="38"/>
      <c r="AY111" s="38"/>
      <c r="AZ111" s="38"/>
      <c r="BA111" s="38"/>
      <c r="BB111" s="38">
        <f t="shared" ref="BB111:BB178" si="20">SUM(AP111:BA111)</f>
        <v>0</v>
      </c>
      <c r="BC111" s="41" t="s">
        <v>135</v>
      </c>
      <c r="BD111" s="34" t="s">
        <v>228</v>
      </c>
      <c r="BE111" s="46"/>
    </row>
    <row r="112" spans="4:57" ht="128.25" x14ac:dyDescent="0.25">
      <c r="D112" s="4" t="s">
        <v>46</v>
      </c>
      <c r="E112" s="4" t="s">
        <v>74</v>
      </c>
      <c r="F112" s="4"/>
      <c r="G112" s="4"/>
      <c r="H112" s="4" t="s">
        <v>48</v>
      </c>
      <c r="I112" s="4" t="s">
        <v>49</v>
      </c>
      <c r="J112" s="4" t="s">
        <v>63</v>
      </c>
      <c r="K112" s="4" t="s">
        <v>137</v>
      </c>
      <c r="L112" s="4" t="s">
        <v>138</v>
      </c>
      <c r="M112" s="4" t="s">
        <v>84</v>
      </c>
      <c r="N112" s="4" t="s">
        <v>54</v>
      </c>
      <c r="O112" s="4" t="s">
        <v>139</v>
      </c>
      <c r="P112" s="4" t="s">
        <v>140</v>
      </c>
      <c r="Q112" s="15">
        <v>1</v>
      </c>
      <c r="R112" s="4" t="s">
        <v>57</v>
      </c>
      <c r="S112" s="4" t="s">
        <v>141</v>
      </c>
      <c r="T112" s="4" t="s">
        <v>59</v>
      </c>
      <c r="U112" s="4">
        <v>73</v>
      </c>
      <c r="V112" s="12" t="s">
        <v>444</v>
      </c>
      <c r="W112" s="13" t="str">
        <f>+VLOOKUP(V112,[2]Filtros!$G$8:$H$467,2,FALSE)</f>
        <v>Servicios Médicos Hospitalarios y Complementarios</v>
      </c>
      <c r="X112" s="14">
        <v>4500</v>
      </c>
      <c r="Y112" s="14">
        <v>0</v>
      </c>
      <c r="Z112" s="14">
        <v>0</v>
      </c>
      <c r="AA112" s="14">
        <v>0</v>
      </c>
      <c r="AB112" s="14">
        <f t="shared" si="14"/>
        <v>4500</v>
      </c>
      <c r="AC112" s="15"/>
      <c r="AD112" s="15">
        <v>1</v>
      </c>
      <c r="AE112" s="15"/>
      <c r="AF112" s="15"/>
      <c r="AG112" s="15"/>
      <c r="AH112" s="15"/>
      <c r="AI112" s="15"/>
      <c r="AJ112" s="15"/>
      <c r="AK112" s="15"/>
      <c r="AL112" s="15"/>
      <c r="AM112" s="15"/>
      <c r="AN112" s="15"/>
      <c r="AO112" s="16">
        <f t="shared" si="19"/>
        <v>1</v>
      </c>
      <c r="AP112" s="14"/>
      <c r="AQ112" s="14">
        <v>4500</v>
      </c>
      <c r="AR112" s="14"/>
      <c r="AS112" s="14"/>
      <c r="AT112" s="14"/>
      <c r="AU112" s="14"/>
      <c r="AV112" s="14"/>
      <c r="AW112" s="14"/>
      <c r="AX112" s="14"/>
      <c r="AY112" s="14"/>
      <c r="AZ112" s="14"/>
      <c r="BA112" s="14"/>
      <c r="BB112" s="14">
        <f t="shared" si="20"/>
        <v>4500</v>
      </c>
      <c r="BC112" s="17" t="s">
        <v>128</v>
      </c>
      <c r="BD112" s="4"/>
    </row>
    <row r="113" spans="4:56" s="2" customFormat="1" ht="128.25" x14ac:dyDescent="0.25">
      <c r="D113" s="4" t="s">
        <v>46</v>
      </c>
      <c r="E113" s="4" t="s">
        <v>47</v>
      </c>
      <c r="F113" s="4"/>
      <c r="G113" s="4"/>
      <c r="H113" s="4" t="s">
        <v>48</v>
      </c>
      <c r="I113" s="4" t="s">
        <v>49</v>
      </c>
      <c r="J113" s="4" t="s">
        <v>63</v>
      </c>
      <c r="K113" s="4" t="s">
        <v>149</v>
      </c>
      <c r="L113" s="4" t="s">
        <v>77</v>
      </c>
      <c r="M113" s="4" t="s">
        <v>84</v>
      </c>
      <c r="N113" s="4" t="s">
        <v>54</v>
      </c>
      <c r="O113" s="4" t="s">
        <v>150</v>
      </c>
      <c r="P113" s="4" t="s">
        <v>151</v>
      </c>
      <c r="Q113" s="11">
        <v>1</v>
      </c>
      <c r="R113" s="4" t="s">
        <v>152</v>
      </c>
      <c r="S113" s="4" t="s">
        <v>153</v>
      </c>
      <c r="T113" s="4" t="s">
        <v>146</v>
      </c>
      <c r="U113" s="4">
        <v>73</v>
      </c>
      <c r="V113" s="12" t="s">
        <v>445</v>
      </c>
      <c r="W113" s="13" t="s">
        <v>150</v>
      </c>
      <c r="X113" s="14">
        <v>123527.3</v>
      </c>
      <c r="Y113" s="14">
        <v>0</v>
      </c>
      <c r="Z113" s="14"/>
      <c r="AA113" s="14">
        <v>0</v>
      </c>
      <c r="AB113" s="14">
        <f t="shared" si="14"/>
        <v>123527.3</v>
      </c>
      <c r="AC113" s="11"/>
      <c r="AD113" s="11">
        <v>1</v>
      </c>
      <c r="AE113" s="11"/>
      <c r="AF113" s="11"/>
      <c r="AG113" s="11"/>
      <c r="AH113" s="11"/>
      <c r="AI113" s="11"/>
      <c r="AJ113" s="11"/>
      <c r="AK113" s="11"/>
      <c r="AL113" s="15"/>
      <c r="AM113" s="15"/>
      <c r="AN113" s="15"/>
      <c r="AO113" s="16">
        <f t="shared" si="19"/>
        <v>1</v>
      </c>
      <c r="AP113" s="14"/>
      <c r="AQ113" s="14">
        <f>+AB113</f>
        <v>123527.3</v>
      </c>
      <c r="AR113" s="14"/>
      <c r="AS113" s="14"/>
      <c r="AT113" s="14"/>
      <c r="AU113" s="14"/>
      <c r="AV113" s="14"/>
      <c r="AW113" s="14"/>
      <c r="AX113" s="14"/>
      <c r="AY113" s="14"/>
      <c r="AZ113" s="14"/>
      <c r="BA113" s="14"/>
      <c r="BB113" s="14">
        <f t="shared" si="20"/>
        <v>123527.3</v>
      </c>
      <c r="BC113" s="17" t="s">
        <v>128</v>
      </c>
      <c r="BD113" s="4"/>
    </row>
    <row r="114" spans="4:56" s="2" customFormat="1" ht="128.25" x14ac:dyDescent="0.25">
      <c r="D114" s="4" t="s">
        <v>46</v>
      </c>
      <c r="E114" s="4" t="s">
        <v>74</v>
      </c>
      <c r="F114" s="4"/>
      <c r="G114" s="4"/>
      <c r="H114" s="4" t="s">
        <v>48</v>
      </c>
      <c r="I114" s="4" t="s">
        <v>49</v>
      </c>
      <c r="J114" s="4" t="s">
        <v>63</v>
      </c>
      <c r="K114" s="4" t="s">
        <v>149</v>
      </c>
      <c r="L114" s="4" t="s">
        <v>77</v>
      </c>
      <c r="M114" s="4" t="s">
        <v>84</v>
      </c>
      <c r="N114" s="4" t="s">
        <v>127</v>
      </c>
      <c r="O114" s="4" t="s">
        <v>150</v>
      </c>
      <c r="P114" s="4" t="s">
        <v>151</v>
      </c>
      <c r="Q114" s="11">
        <v>1</v>
      </c>
      <c r="R114" s="4" t="s">
        <v>152</v>
      </c>
      <c r="S114" s="4" t="s">
        <v>153</v>
      </c>
      <c r="T114" s="4" t="s">
        <v>146</v>
      </c>
      <c r="U114" s="4">
        <v>73</v>
      </c>
      <c r="V114" s="12" t="s">
        <v>445</v>
      </c>
      <c r="W114" s="13" t="s">
        <v>150</v>
      </c>
      <c r="X114" s="14">
        <v>26472.7</v>
      </c>
      <c r="Y114" s="14">
        <v>0</v>
      </c>
      <c r="Z114" s="14"/>
      <c r="AA114" s="14">
        <v>0</v>
      </c>
      <c r="AB114" s="14">
        <f t="shared" si="14"/>
        <v>26472.7</v>
      </c>
      <c r="AC114" s="11">
        <v>1</v>
      </c>
      <c r="AD114" s="11"/>
      <c r="AE114" s="11"/>
      <c r="AF114" s="11"/>
      <c r="AG114" s="11"/>
      <c r="AH114" s="11"/>
      <c r="AI114" s="11"/>
      <c r="AJ114" s="11"/>
      <c r="AK114" s="11"/>
      <c r="AL114" s="15"/>
      <c r="AM114" s="15"/>
      <c r="AN114" s="15"/>
      <c r="AO114" s="16">
        <f t="shared" si="19"/>
        <v>1</v>
      </c>
      <c r="AP114" s="14">
        <v>26472.7</v>
      </c>
      <c r="AQ114" s="14"/>
      <c r="AR114" s="14"/>
      <c r="AS114" s="14"/>
      <c r="AT114" s="14"/>
      <c r="AU114" s="14"/>
      <c r="AV114" s="14"/>
      <c r="AW114" s="14"/>
      <c r="AX114" s="14"/>
      <c r="AY114" s="14"/>
      <c r="AZ114" s="14"/>
      <c r="BA114" s="14"/>
      <c r="BB114" s="14">
        <f t="shared" si="20"/>
        <v>26472.7</v>
      </c>
      <c r="BC114" s="17" t="s">
        <v>128</v>
      </c>
      <c r="BD114" s="4"/>
    </row>
    <row r="115" spans="4:56" s="2" customFormat="1" ht="128.25" x14ac:dyDescent="0.25">
      <c r="D115" s="4" t="s">
        <v>46</v>
      </c>
      <c r="E115" s="4" t="s">
        <v>47</v>
      </c>
      <c r="F115" s="4"/>
      <c r="G115" s="4"/>
      <c r="H115" s="4" t="s">
        <v>48</v>
      </c>
      <c r="I115" s="4" t="s">
        <v>49</v>
      </c>
      <c r="J115" s="4" t="s">
        <v>50</v>
      </c>
      <c r="K115" s="4" t="s">
        <v>155</v>
      </c>
      <c r="L115" s="4" t="s">
        <v>77</v>
      </c>
      <c r="M115" s="4" t="s">
        <v>84</v>
      </c>
      <c r="N115" s="4" t="s">
        <v>127</v>
      </c>
      <c r="O115" s="4" t="s">
        <v>156</v>
      </c>
      <c r="P115" s="4" t="s">
        <v>157</v>
      </c>
      <c r="Q115" s="11">
        <v>1</v>
      </c>
      <c r="R115" s="4" t="s">
        <v>152</v>
      </c>
      <c r="S115" s="4" t="s">
        <v>158</v>
      </c>
      <c r="T115" s="4" t="s">
        <v>59</v>
      </c>
      <c r="U115" s="4">
        <v>73</v>
      </c>
      <c r="V115" s="12" t="s">
        <v>446</v>
      </c>
      <c r="W115" s="13" t="str">
        <f>+VLOOKUP(V115,[2]Filtros!$G$8:$H$467,2,FALSE)</f>
        <v>Pasajes al Interior</v>
      </c>
      <c r="X115" s="14">
        <v>3000</v>
      </c>
      <c r="Y115" s="14"/>
      <c r="Z115" s="14">
        <v>0</v>
      </c>
      <c r="AA115" s="14">
        <v>0</v>
      </c>
      <c r="AB115" s="70">
        <f t="shared" si="14"/>
        <v>3000</v>
      </c>
      <c r="AC115" s="15"/>
      <c r="AD115" s="15">
        <v>0.5</v>
      </c>
      <c r="AE115" s="15">
        <v>0.5</v>
      </c>
      <c r="AF115" s="15"/>
      <c r="AG115" s="15"/>
      <c r="AH115" s="15"/>
      <c r="AI115" s="15"/>
      <c r="AJ115" s="15"/>
      <c r="AK115" s="15"/>
      <c r="AL115" s="11"/>
      <c r="AM115" s="11"/>
      <c r="AN115" s="11"/>
      <c r="AO115" s="16">
        <f t="shared" si="19"/>
        <v>1</v>
      </c>
      <c r="AP115" s="14"/>
      <c r="AQ115" s="14">
        <f>+AB115/2</f>
        <v>1500</v>
      </c>
      <c r="AR115" s="14">
        <f>+AQ115</f>
        <v>1500</v>
      </c>
      <c r="AS115" s="14"/>
      <c r="AT115" s="14"/>
      <c r="AU115" s="14"/>
      <c r="AV115" s="14"/>
      <c r="AW115" s="14"/>
      <c r="AX115" s="14"/>
      <c r="AY115" s="14"/>
      <c r="AZ115" s="14"/>
      <c r="BA115" s="14"/>
      <c r="BB115" s="14">
        <f t="shared" si="20"/>
        <v>3000</v>
      </c>
      <c r="BC115" s="17" t="s">
        <v>128</v>
      </c>
      <c r="BD115" s="4"/>
    </row>
    <row r="116" spans="4:56" s="2" customFormat="1" ht="128.25" x14ac:dyDescent="0.25">
      <c r="D116" s="4" t="s">
        <v>46</v>
      </c>
      <c r="E116" s="4" t="s">
        <v>47</v>
      </c>
      <c r="F116" s="4"/>
      <c r="G116" s="4"/>
      <c r="H116" s="4" t="s">
        <v>48</v>
      </c>
      <c r="I116" s="4" t="s">
        <v>49</v>
      </c>
      <c r="J116" s="4" t="s">
        <v>50</v>
      </c>
      <c r="K116" s="4" t="s">
        <v>160</v>
      </c>
      <c r="L116" s="4" t="s">
        <v>77</v>
      </c>
      <c r="M116" s="4" t="s">
        <v>84</v>
      </c>
      <c r="N116" s="4" t="s">
        <v>54</v>
      </c>
      <c r="O116" s="4" t="s">
        <v>156</v>
      </c>
      <c r="P116" s="4" t="s">
        <v>157</v>
      </c>
      <c r="Q116" s="11">
        <v>1</v>
      </c>
      <c r="R116" s="4" t="s">
        <v>152</v>
      </c>
      <c r="S116" s="4" t="s">
        <v>158</v>
      </c>
      <c r="T116" s="4" t="s">
        <v>59</v>
      </c>
      <c r="U116" s="4">
        <v>73</v>
      </c>
      <c r="V116" s="12" t="s">
        <v>447</v>
      </c>
      <c r="W116" s="13" t="str">
        <f>+VLOOKUP(V116,[2]Filtros!$G$8:$H$467,2,FALSE)</f>
        <v>Pasajes al Exterior</v>
      </c>
      <c r="X116" s="14">
        <v>4000</v>
      </c>
      <c r="Y116" s="14">
        <v>0</v>
      </c>
      <c r="Z116" s="14">
        <v>0</v>
      </c>
      <c r="AA116" s="14">
        <v>0</v>
      </c>
      <c r="AB116" s="70">
        <f t="shared" si="14"/>
        <v>4000</v>
      </c>
      <c r="AC116" s="11"/>
      <c r="AD116" s="11">
        <v>0.5</v>
      </c>
      <c r="AE116" s="11">
        <v>0.5</v>
      </c>
      <c r="AF116" s="11"/>
      <c r="AG116" s="11"/>
      <c r="AH116" s="15"/>
      <c r="AI116" s="15"/>
      <c r="AJ116" s="11"/>
      <c r="AK116" s="11"/>
      <c r="AL116" s="15"/>
      <c r="AM116" s="11"/>
      <c r="AN116" s="11"/>
      <c r="AO116" s="29">
        <f t="shared" si="19"/>
        <v>1</v>
      </c>
      <c r="AP116" s="14"/>
      <c r="AQ116" s="14">
        <f>+X116/2</f>
        <v>2000</v>
      </c>
      <c r="AR116" s="14">
        <f>+X116/2</f>
        <v>2000</v>
      </c>
      <c r="AS116" s="14"/>
      <c r="AT116" s="14"/>
      <c r="AU116" s="14"/>
      <c r="AV116" s="14"/>
      <c r="AW116" s="14"/>
      <c r="AX116" s="14"/>
      <c r="AY116" s="14"/>
      <c r="AZ116" s="14"/>
      <c r="BA116" s="14"/>
      <c r="BB116" s="14">
        <f t="shared" si="20"/>
        <v>4000</v>
      </c>
      <c r="BC116" s="17" t="s">
        <v>128</v>
      </c>
      <c r="BD116" s="4"/>
    </row>
    <row r="117" spans="4:56" s="2" customFormat="1" ht="128.25" x14ac:dyDescent="0.25">
      <c r="D117" s="4" t="s">
        <v>46</v>
      </c>
      <c r="E117" s="4" t="s">
        <v>47</v>
      </c>
      <c r="F117" s="4"/>
      <c r="G117" s="4"/>
      <c r="H117" s="4" t="s">
        <v>48</v>
      </c>
      <c r="I117" s="4" t="s">
        <v>49</v>
      </c>
      <c r="J117" s="4" t="s">
        <v>50</v>
      </c>
      <c r="K117" s="4" t="s">
        <v>160</v>
      </c>
      <c r="L117" s="4" t="s">
        <v>77</v>
      </c>
      <c r="M117" s="4" t="s">
        <v>84</v>
      </c>
      <c r="N117" s="4" t="s">
        <v>127</v>
      </c>
      <c r="O117" s="4" t="s">
        <v>156</v>
      </c>
      <c r="P117" s="4" t="s">
        <v>157</v>
      </c>
      <c r="Q117" s="11">
        <v>1</v>
      </c>
      <c r="R117" s="4" t="s">
        <v>152</v>
      </c>
      <c r="S117" s="4" t="s">
        <v>158</v>
      </c>
      <c r="T117" s="4" t="s">
        <v>59</v>
      </c>
      <c r="U117" s="4">
        <v>73</v>
      </c>
      <c r="V117" s="12" t="s">
        <v>447</v>
      </c>
      <c r="W117" s="13" t="str">
        <f>+VLOOKUP(V117,[2]Filtros!$G$8:$H$467,2,FALSE)</f>
        <v>Pasajes al Exterior</v>
      </c>
      <c r="X117" s="14">
        <v>2000</v>
      </c>
      <c r="Y117" s="14">
        <v>0</v>
      </c>
      <c r="Z117" s="14">
        <v>0</v>
      </c>
      <c r="AA117" s="14">
        <v>0</v>
      </c>
      <c r="AB117" s="70">
        <f t="shared" si="14"/>
        <v>2000</v>
      </c>
      <c r="AC117" s="11">
        <v>1</v>
      </c>
      <c r="AD117" s="11"/>
      <c r="AE117" s="11"/>
      <c r="AF117" s="11"/>
      <c r="AG117" s="11"/>
      <c r="AH117" s="11"/>
      <c r="AI117" s="11"/>
      <c r="AJ117" s="11"/>
      <c r="AK117" s="11"/>
      <c r="AL117" s="11"/>
      <c r="AM117" s="11"/>
      <c r="AN117" s="11"/>
      <c r="AO117" s="16">
        <f t="shared" si="19"/>
        <v>1</v>
      </c>
      <c r="AP117" s="14">
        <v>2000</v>
      </c>
      <c r="AQ117" s="14"/>
      <c r="AR117" s="14"/>
      <c r="AS117" s="14"/>
      <c r="AT117" s="14"/>
      <c r="AU117" s="14"/>
      <c r="AV117" s="14"/>
      <c r="AW117" s="14"/>
      <c r="AX117" s="14"/>
      <c r="AY117" s="14"/>
      <c r="AZ117" s="14"/>
      <c r="BA117" s="14"/>
      <c r="BB117" s="14">
        <f t="shared" si="20"/>
        <v>2000</v>
      </c>
      <c r="BC117" s="17" t="s">
        <v>128</v>
      </c>
      <c r="BD117" s="4"/>
    </row>
    <row r="118" spans="4:56" s="2" customFormat="1" ht="128.25" x14ac:dyDescent="0.25">
      <c r="D118" s="4" t="s">
        <v>46</v>
      </c>
      <c r="E118" s="4" t="s">
        <v>47</v>
      </c>
      <c r="F118" s="4"/>
      <c r="G118" s="4"/>
      <c r="H118" s="4" t="s">
        <v>48</v>
      </c>
      <c r="I118" s="4" t="s">
        <v>49</v>
      </c>
      <c r="J118" s="4" t="s">
        <v>63</v>
      </c>
      <c r="K118" s="4" t="s">
        <v>155</v>
      </c>
      <c r="L118" s="4" t="s">
        <v>77</v>
      </c>
      <c r="M118" s="4" t="s">
        <v>162</v>
      </c>
      <c r="N118" s="4" t="s">
        <v>54</v>
      </c>
      <c r="O118" s="4" t="s">
        <v>163</v>
      </c>
      <c r="P118" s="4" t="s">
        <v>164</v>
      </c>
      <c r="Q118" s="11">
        <v>1</v>
      </c>
      <c r="R118" s="4" t="s">
        <v>152</v>
      </c>
      <c r="S118" s="4" t="s">
        <v>165</v>
      </c>
      <c r="T118" s="4" t="s">
        <v>146</v>
      </c>
      <c r="U118" s="4">
        <v>73</v>
      </c>
      <c r="V118" s="12" t="s">
        <v>448</v>
      </c>
      <c r="W118" s="13" t="str">
        <f>+VLOOKUP(V118,[2]Filtros!$G$8:$H$478,2,FALSE)</f>
        <v>Viáticos y Subsistencias en el Interior</v>
      </c>
      <c r="X118" s="14">
        <v>4000</v>
      </c>
      <c r="Y118" s="14">
        <v>0</v>
      </c>
      <c r="Z118" s="14">
        <v>0</v>
      </c>
      <c r="AA118" s="14">
        <v>0</v>
      </c>
      <c r="AB118" s="14">
        <f t="shared" si="14"/>
        <v>4000</v>
      </c>
      <c r="AC118" s="15">
        <v>0.33329999999999999</v>
      </c>
      <c r="AD118" s="15">
        <v>0.33329999999999999</v>
      </c>
      <c r="AE118" s="15">
        <v>0.33329999999999999</v>
      </c>
      <c r="AF118" s="11"/>
      <c r="AG118" s="11"/>
      <c r="AH118" s="11"/>
      <c r="AI118" s="11"/>
      <c r="AJ118" s="11"/>
      <c r="AK118" s="11"/>
      <c r="AL118" s="11"/>
      <c r="AM118" s="11"/>
      <c r="AN118" s="11"/>
      <c r="AO118" s="16">
        <f t="shared" si="19"/>
        <v>0.99990000000000001</v>
      </c>
      <c r="AP118" s="14">
        <f>+X118/3</f>
        <v>1333.3333333333333</v>
      </c>
      <c r="AQ118" s="14">
        <f>+AP118</f>
        <v>1333.3333333333333</v>
      </c>
      <c r="AR118" s="14">
        <f>+AQ118</f>
        <v>1333.3333333333333</v>
      </c>
      <c r="AS118" s="14"/>
      <c r="AT118" s="14"/>
      <c r="AU118" s="14"/>
      <c r="AV118" s="14"/>
      <c r="AW118" s="14"/>
      <c r="AX118" s="14"/>
      <c r="AY118" s="14"/>
      <c r="AZ118" s="14"/>
      <c r="BA118" s="14"/>
      <c r="BB118" s="14">
        <f t="shared" si="20"/>
        <v>4000</v>
      </c>
      <c r="BC118" s="17" t="s">
        <v>167</v>
      </c>
      <c r="BD118" s="4"/>
    </row>
    <row r="119" spans="4:56" s="2" customFormat="1" ht="128.25" x14ac:dyDescent="0.25">
      <c r="D119" s="4" t="s">
        <v>46</v>
      </c>
      <c r="E119" s="4" t="s">
        <v>47</v>
      </c>
      <c r="F119" s="4"/>
      <c r="G119" s="4"/>
      <c r="H119" s="4" t="s">
        <v>48</v>
      </c>
      <c r="I119" s="4" t="s">
        <v>49</v>
      </c>
      <c r="J119" s="4" t="s">
        <v>63</v>
      </c>
      <c r="K119" s="4" t="s">
        <v>160</v>
      </c>
      <c r="L119" s="4" t="s">
        <v>77</v>
      </c>
      <c r="M119" s="4" t="s">
        <v>162</v>
      </c>
      <c r="N119" s="4" t="s">
        <v>54</v>
      </c>
      <c r="O119" s="4" t="s">
        <v>163</v>
      </c>
      <c r="P119" s="4" t="s">
        <v>164</v>
      </c>
      <c r="Q119" s="11">
        <v>1</v>
      </c>
      <c r="R119" s="4" t="s">
        <v>152</v>
      </c>
      <c r="S119" s="4" t="s">
        <v>165</v>
      </c>
      <c r="T119" s="4" t="s">
        <v>146</v>
      </c>
      <c r="U119" s="4">
        <v>73</v>
      </c>
      <c r="V119" s="12" t="s">
        <v>449</v>
      </c>
      <c r="W119" s="13" t="str">
        <f>+VLOOKUP(V119,[2]Filtros!$G$8:$H$478,2,FALSE)</f>
        <v>Viáticos y Subsistencias en el Exterior</v>
      </c>
      <c r="X119" s="14">
        <v>5000</v>
      </c>
      <c r="Y119" s="14">
        <v>0</v>
      </c>
      <c r="Z119" s="14">
        <v>0</v>
      </c>
      <c r="AA119" s="14">
        <v>0</v>
      </c>
      <c r="AB119" s="14">
        <v>5000</v>
      </c>
      <c r="AC119" s="15">
        <v>0.33329999999999999</v>
      </c>
      <c r="AD119" s="15">
        <v>0.33329999999999999</v>
      </c>
      <c r="AE119" s="15">
        <v>0.33329999999999999</v>
      </c>
      <c r="AF119" s="11"/>
      <c r="AG119" s="11"/>
      <c r="AH119" s="11"/>
      <c r="AI119" s="11"/>
      <c r="AJ119" s="11"/>
      <c r="AK119" s="11"/>
      <c r="AL119" s="11"/>
      <c r="AM119" s="11"/>
      <c r="AN119" s="11"/>
      <c r="AO119" s="16">
        <f t="shared" si="19"/>
        <v>0.99990000000000001</v>
      </c>
      <c r="AP119" s="14">
        <f>+X119/3</f>
        <v>1666.6666666666667</v>
      </c>
      <c r="AQ119" s="14">
        <f>+AP119</f>
        <v>1666.6666666666667</v>
      </c>
      <c r="AR119" s="14">
        <f>+AQ119</f>
        <v>1666.6666666666667</v>
      </c>
      <c r="AS119" s="14"/>
      <c r="AT119" s="14"/>
      <c r="AU119" s="14"/>
      <c r="AV119" s="14"/>
      <c r="AW119" s="14"/>
      <c r="AX119" s="14"/>
      <c r="AY119" s="14"/>
      <c r="AZ119" s="14"/>
      <c r="BA119" s="14"/>
      <c r="BB119" s="14">
        <f t="shared" si="20"/>
        <v>5000</v>
      </c>
      <c r="BC119" s="17" t="s">
        <v>167</v>
      </c>
      <c r="BD119" s="4"/>
    </row>
    <row r="120" spans="4:56" s="2" customFormat="1" ht="128.25" x14ac:dyDescent="0.25">
      <c r="D120" s="4" t="s">
        <v>368</v>
      </c>
      <c r="E120" s="4" t="s">
        <v>369</v>
      </c>
      <c r="F120" s="4"/>
      <c r="G120" s="4"/>
      <c r="H120" s="4" t="s">
        <v>48</v>
      </c>
      <c r="I120" s="4" t="s">
        <v>49</v>
      </c>
      <c r="J120" s="4" t="s">
        <v>63</v>
      </c>
      <c r="K120" s="4" t="s">
        <v>450</v>
      </c>
      <c r="L120" s="4" t="s">
        <v>451</v>
      </c>
      <c r="M120" s="4" t="s">
        <v>84</v>
      </c>
      <c r="N120" s="4" t="s">
        <v>54</v>
      </c>
      <c r="O120" s="4" t="s">
        <v>85</v>
      </c>
      <c r="P120" s="4" t="s">
        <v>452</v>
      </c>
      <c r="Q120" s="11">
        <v>1</v>
      </c>
      <c r="R120" s="4" t="s">
        <v>57</v>
      </c>
      <c r="S120" s="4" t="s">
        <v>453</v>
      </c>
      <c r="T120" s="4" t="s">
        <v>103</v>
      </c>
      <c r="U120" s="4">
        <v>73</v>
      </c>
      <c r="V120" s="12" t="s">
        <v>454</v>
      </c>
      <c r="W120" s="13" t="str">
        <f>+VLOOKUP(V120,[2]Filtros!$G$8:$H$478,2,FALSE)</f>
        <v>Maquinarias y Equipos (Instalación, Mantenimiento y Reparación)</v>
      </c>
      <c r="X120" s="14">
        <v>43000</v>
      </c>
      <c r="Y120" s="14">
        <v>0</v>
      </c>
      <c r="Z120" s="14">
        <v>0</v>
      </c>
      <c r="AA120" s="14">
        <v>0</v>
      </c>
      <c r="AB120" s="14">
        <f t="shared" ref="AB120:AB169" si="21">+X120+Y120-Z120+AA120</f>
        <v>43000</v>
      </c>
      <c r="AC120" s="15">
        <v>1</v>
      </c>
      <c r="AD120" s="15"/>
      <c r="AE120" s="15"/>
      <c r="AF120" s="11"/>
      <c r="AG120" s="11"/>
      <c r="AH120" s="11"/>
      <c r="AI120" s="11"/>
      <c r="AJ120" s="11"/>
      <c r="AK120" s="11"/>
      <c r="AL120" s="11"/>
      <c r="AM120" s="11"/>
      <c r="AN120" s="11"/>
      <c r="AO120" s="16">
        <f t="shared" ref="AO120" si="22">SUM(AC120:AN120)</f>
        <v>1</v>
      </c>
      <c r="AP120" s="14">
        <v>43000</v>
      </c>
      <c r="AQ120" s="14"/>
      <c r="AR120" s="14"/>
      <c r="AS120" s="14"/>
      <c r="AT120" s="14"/>
      <c r="AU120" s="14"/>
      <c r="AV120" s="14"/>
      <c r="AW120" s="14"/>
      <c r="AX120" s="14"/>
      <c r="AY120" s="14"/>
      <c r="AZ120" s="14"/>
      <c r="BA120" s="14"/>
      <c r="BB120" s="14">
        <f t="shared" si="20"/>
        <v>43000</v>
      </c>
      <c r="BC120" s="17" t="s">
        <v>66</v>
      </c>
      <c r="BD120" s="4"/>
    </row>
    <row r="121" spans="4:56" s="2" customFormat="1" ht="128.25" x14ac:dyDescent="0.25">
      <c r="D121" s="4" t="s">
        <v>368</v>
      </c>
      <c r="E121" s="4" t="s">
        <v>455</v>
      </c>
      <c r="F121" s="4"/>
      <c r="G121" s="4"/>
      <c r="H121" s="4" t="s">
        <v>48</v>
      </c>
      <c r="I121" s="4" t="s">
        <v>49</v>
      </c>
      <c r="J121" s="4" t="s">
        <v>63</v>
      </c>
      <c r="K121" s="4" t="s">
        <v>456</v>
      </c>
      <c r="L121" s="4" t="s">
        <v>451</v>
      </c>
      <c r="M121" s="4" t="s">
        <v>84</v>
      </c>
      <c r="N121" s="4" t="s">
        <v>54</v>
      </c>
      <c r="O121" s="4" t="s">
        <v>85</v>
      </c>
      <c r="P121" s="4" t="s">
        <v>452</v>
      </c>
      <c r="Q121" s="11">
        <v>1</v>
      </c>
      <c r="R121" s="4" t="s">
        <v>57</v>
      </c>
      <c r="S121" s="4" t="s">
        <v>453</v>
      </c>
      <c r="T121" s="4" t="s">
        <v>103</v>
      </c>
      <c r="U121" s="4">
        <v>73</v>
      </c>
      <c r="V121" s="12" t="s">
        <v>454</v>
      </c>
      <c r="W121" s="13" t="str">
        <f>+VLOOKUP(V121,[2]Filtros!$G$8:$H$478,2,FALSE)</f>
        <v>Maquinarias y Equipos (Instalación, Mantenimiento y Reparación)</v>
      </c>
      <c r="X121" s="14">
        <v>4800</v>
      </c>
      <c r="Y121" s="14">
        <v>0</v>
      </c>
      <c r="Z121" s="14">
        <v>0</v>
      </c>
      <c r="AA121" s="14">
        <v>0</v>
      </c>
      <c r="AB121" s="14">
        <f t="shared" si="21"/>
        <v>4800</v>
      </c>
      <c r="AC121" s="15"/>
      <c r="AD121" s="15"/>
      <c r="AE121" s="15">
        <v>1</v>
      </c>
      <c r="AF121" s="11"/>
      <c r="AG121" s="11"/>
      <c r="AH121" s="11"/>
      <c r="AI121" s="11"/>
      <c r="AJ121" s="11"/>
      <c r="AK121" s="11"/>
      <c r="AL121" s="11"/>
      <c r="AM121" s="11"/>
      <c r="AN121" s="11"/>
      <c r="AO121" s="16">
        <f t="shared" ref="AO121:AO123" si="23">SUM(AC121:AN121)</f>
        <v>1</v>
      </c>
      <c r="AP121" s="14"/>
      <c r="AQ121" s="14"/>
      <c r="AR121" s="14">
        <v>4800</v>
      </c>
      <c r="AS121" s="14"/>
      <c r="AT121" s="14"/>
      <c r="AU121" s="14"/>
      <c r="AV121" s="14"/>
      <c r="AW121" s="14"/>
      <c r="AX121" s="14"/>
      <c r="AY121" s="14"/>
      <c r="AZ121" s="14"/>
      <c r="BA121" s="14"/>
      <c r="BB121" s="14">
        <f t="shared" si="20"/>
        <v>4800</v>
      </c>
      <c r="BC121" s="17" t="s">
        <v>66</v>
      </c>
      <c r="BD121" s="4"/>
    </row>
    <row r="122" spans="4:56" s="2" customFormat="1" ht="128.25" x14ac:dyDescent="0.25">
      <c r="D122" s="4" t="s">
        <v>368</v>
      </c>
      <c r="E122" s="4" t="s">
        <v>455</v>
      </c>
      <c r="F122" s="4"/>
      <c r="G122" s="4"/>
      <c r="H122" s="4" t="s">
        <v>48</v>
      </c>
      <c r="I122" s="4" t="s">
        <v>49</v>
      </c>
      <c r="J122" s="4" t="s">
        <v>63</v>
      </c>
      <c r="K122" s="4" t="s">
        <v>457</v>
      </c>
      <c r="L122" s="4" t="s">
        <v>451</v>
      </c>
      <c r="M122" s="4" t="s">
        <v>84</v>
      </c>
      <c r="N122" s="4" t="s">
        <v>54</v>
      </c>
      <c r="O122" s="4" t="s">
        <v>85</v>
      </c>
      <c r="P122" s="4" t="s">
        <v>452</v>
      </c>
      <c r="Q122" s="11">
        <v>1</v>
      </c>
      <c r="R122" s="4" t="s">
        <v>57</v>
      </c>
      <c r="S122" s="4" t="s">
        <v>453</v>
      </c>
      <c r="T122" s="4" t="s">
        <v>103</v>
      </c>
      <c r="U122" s="4">
        <v>73</v>
      </c>
      <c r="V122" s="12" t="s">
        <v>454</v>
      </c>
      <c r="W122" s="13" t="str">
        <f>+VLOOKUP(V122,[2]Filtros!$G$8:$H$478,2,FALSE)</f>
        <v>Maquinarias y Equipos (Instalación, Mantenimiento y Reparación)</v>
      </c>
      <c r="X122" s="14">
        <v>1400</v>
      </c>
      <c r="Y122" s="14">
        <v>0</v>
      </c>
      <c r="Z122" s="14">
        <v>0</v>
      </c>
      <c r="AA122" s="14">
        <v>0</v>
      </c>
      <c r="AB122" s="14">
        <f t="shared" si="21"/>
        <v>1400</v>
      </c>
      <c r="AC122" s="15"/>
      <c r="AD122" s="15"/>
      <c r="AE122" s="15">
        <v>1</v>
      </c>
      <c r="AF122" s="11"/>
      <c r="AG122" s="11"/>
      <c r="AH122" s="11"/>
      <c r="AI122" s="11"/>
      <c r="AJ122" s="11"/>
      <c r="AK122" s="11"/>
      <c r="AL122" s="11"/>
      <c r="AM122" s="11"/>
      <c r="AN122" s="11"/>
      <c r="AO122" s="16">
        <f t="shared" si="23"/>
        <v>1</v>
      </c>
      <c r="AP122" s="14"/>
      <c r="AQ122" s="14"/>
      <c r="AR122" s="14">
        <v>1400</v>
      </c>
      <c r="AS122" s="14"/>
      <c r="AT122" s="14"/>
      <c r="AU122" s="14"/>
      <c r="AV122" s="14"/>
      <c r="AW122" s="14"/>
      <c r="AX122" s="14"/>
      <c r="AY122" s="14"/>
      <c r="AZ122" s="14"/>
      <c r="BA122" s="14"/>
      <c r="BB122" s="14">
        <f t="shared" si="20"/>
        <v>1400</v>
      </c>
      <c r="BC122" s="17" t="s">
        <v>66</v>
      </c>
    </row>
    <row r="123" spans="4:56" s="2" customFormat="1" ht="128.25" x14ac:dyDescent="0.25">
      <c r="D123" s="4" t="s">
        <v>368</v>
      </c>
      <c r="E123" s="4" t="s">
        <v>5</v>
      </c>
      <c r="F123" s="4"/>
      <c r="G123" s="4"/>
      <c r="H123" s="4" t="s">
        <v>48</v>
      </c>
      <c r="I123" s="4" t="s">
        <v>49</v>
      </c>
      <c r="J123" s="4" t="s">
        <v>63</v>
      </c>
      <c r="K123" s="4" t="s">
        <v>458</v>
      </c>
      <c r="L123" s="4" t="s">
        <v>451</v>
      </c>
      <c r="M123" s="4" t="s">
        <v>84</v>
      </c>
      <c r="N123" s="4" t="s">
        <v>54</v>
      </c>
      <c r="O123" s="4" t="s">
        <v>459</v>
      </c>
      <c r="P123" s="4" t="s">
        <v>460</v>
      </c>
      <c r="Q123" s="11">
        <v>1</v>
      </c>
      <c r="R123" s="4" t="s">
        <v>57</v>
      </c>
      <c r="S123" s="4" t="s">
        <v>453</v>
      </c>
      <c r="T123" s="4" t="s">
        <v>59</v>
      </c>
      <c r="U123" s="4">
        <v>73</v>
      </c>
      <c r="V123" s="12" t="s">
        <v>454</v>
      </c>
      <c r="W123" s="13" t="str">
        <f>+VLOOKUP(V123,[2]Filtros!$G$8:$H$478,2,FALSE)</f>
        <v>Maquinarias y Equipos (Instalación, Mantenimiento y Reparación)</v>
      </c>
      <c r="X123" s="14">
        <v>20800</v>
      </c>
      <c r="Y123" s="14">
        <v>0</v>
      </c>
      <c r="Z123" s="14">
        <v>0</v>
      </c>
      <c r="AA123" s="14">
        <v>0</v>
      </c>
      <c r="AB123" s="14">
        <f t="shared" si="21"/>
        <v>20800</v>
      </c>
      <c r="AC123" s="15"/>
      <c r="AD123" s="15">
        <v>0.5</v>
      </c>
      <c r="AE123" s="15">
        <v>0.5</v>
      </c>
      <c r="AF123" s="11"/>
      <c r="AG123" s="11"/>
      <c r="AH123" s="11"/>
      <c r="AI123" s="11"/>
      <c r="AJ123" s="11"/>
      <c r="AK123" s="11"/>
      <c r="AL123" s="11"/>
      <c r="AM123" s="11"/>
      <c r="AN123" s="11"/>
      <c r="AO123" s="16">
        <f t="shared" si="23"/>
        <v>1</v>
      </c>
      <c r="AP123" s="14"/>
      <c r="AQ123" s="14">
        <f>+AB123/2</f>
        <v>10400</v>
      </c>
      <c r="AR123" s="14">
        <f>+AB123/2</f>
        <v>10400</v>
      </c>
      <c r="AS123" s="14"/>
      <c r="AT123" s="14"/>
      <c r="AU123" s="14"/>
      <c r="AV123" s="14"/>
      <c r="AW123" s="14"/>
      <c r="AX123" s="14"/>
      <c r="AY123" s="14"/>
      <c r="AZ123" s="14"/>
      <c r="BA123" s="14"/>
      <c r="BB123" s="14">
        <f t="shared" si="20"/>
        <v>20800</v>
      </c>
      <c r="BC123" s="17" t="s">
        <v>66</v>
      </c>
    </row>
    <row r="124" spans="4:56" s="2" customFormat="1" ht="128.25" x14ac:dyDescent="0.25">
      <c r="D124" s="4" t="s">
        <v>368</v>
      </c>
      <c r="E124" s="4" t="s">
        <v>5</v>
      </c>
      <c r="F124" s="4"/>
      <c r="G124" s="4"/>
      <c r="H124" s="4" t="s">
        <v>48</v>
      </c>
      <c r="I124" s="4" t="s">
        <v>49</v>
      </c>
      <c r="J124" s="4" t="s">
        <v>63</v>
      </c>
      <c r="K124" s="4" t="s">
        <v>461</v>
      </c>
      <c r="L124" s="4" t="s">
        <v>462</v>
      </c>
      <c r="M124" s="4" t="s">
        <v>463</v>
      </c>
      <c r="N124" s="4" t="s">
        <v>127</v>
      </c>
      <c r="O124" s="4" t="s">
        <v>459</v>
      </c>
      <c r="P124" s="4" t="s">
        <v>460</v>
      </c>
      <c r="Q124" s="11">
        <v>1</v>
      </c>
      <c r="R124" s="4" t="s">
        <v>57</v>
      </c>
      <c r="S124" s="4" t="s">
        <v>453</v>
      </c>
      <c r="T124" s="4" t="s">
        <v>59</v>
      </c>
      <c r="U124" s="4">
        <v>73</v>
      </c>
      <c r="V124" s="12" t="s">
        <v>454</v>
      </c>
      <c r="W124" s="13" t="s">
        <v>464</v>
      </c>
      <c r="X124" s="14">
        <v>1200</v>
      </c>
      <c r="Y124" s="14">
        <v>0</v>
      </c>
      <c r="Z124" s="14">
        <v>0</v>
      </c>
      <c r="AA124" s="14">
        <v>0</v>
      </c>
      <c r="AB124" s="14">
        <v>1200</v>
      </c>
      <c r="AC124" s="15">
        <v>1</v>
      </c>
      <c r="AD124" s="15"/>
      <c r="AE124" s="15"/>
      <c r="AF124" s="16">
        <v>1</v>
      </c>
      <c r="AG124" s="14"/>
      <c r="AH124" s="14">
        <v>11000</v>
      </c>
      <c r="AI124" s="14">
        <v>11000</v>
      </c>
      <c r="AJ124" s="14">
        <v>22000</v>
      </c>
      <c r="AK124" s="17" t="s">
        <v>66</v>
      </c>
      <c r="AL124" s="11"/>
      <c r="AM124" s="11"/>
      <c r="AN124" s="11"/>
      <c r="AO124" s="16">
        <f>+AC124+AD124+AE124</f>
        <v>1</v>
      </c>
      <c r="AP124" s="14">
        <v>1200</v>
      </c>
      <c r="AQ124" s="14"/>
      <c r="AR124" s="14"/>
      <c r="AS124" s="14"/>
      <c r="AT124" s="14"/>
      <c r="AU124" s="14"/>
      <c r="AV124" s="14"/>
      <c r="AW124" s="14"/>
      <c r="AX124" s="14"/>
      <c r="AY124" s="14"/>
      <c r="AZ124" s="14"/>
      <c r="BA124" s="14"/>
      <c r="BB124" s="14">
        <f t="shared" si="20"/>
        <v>1200</v>
      </c>
      <c r="BC124" s="17" t="s">
        <v>66</v>
      </c>
    </row>
    <row r="125" spans="4:56" s="2" customFormat="1" ht="128.25" x14ac:dyDescent="0.25">
      <c r="D125" s="4" t="s">
        <v>368</v>
      </c>
      <c r="E125" s="4" t="s">
        <v>5</v>
      </c>
      <c r="F125" s="4"/>
      <c r="G125" s="4"/>
      <c r="H125" s="4" t="s">
        <v>48</v>
      </c>
      <c r="I125" s="4" t="s">
        <v>49</v>
      </c>
      <c r="J125" s="4" t="s">
        <v>63</v>
      </c>
      <c r="K125" s="4" t="s">
        <v>465</v>
      </c>
      <c r="L125" s="4" t="s">
        <v>466</v>
      </c>
      <c r="M125" s="4" t="s">
        <v>84</v>
      </c>
      <c r="N125" s="4" t="s">
        <v>54</v>
      </c>
      <c r="O125" s="4" t="s">
        <v>467</v>
      </c>
      <c r="P125" s="4" t="s">
        <v>468</v>
      </c>
      <c r="Q125" s="11">
        <v>1</v>
      </c>
      <c r="R125" s="4" t="s">
        <v>57</v>
      </c>
      <c r="S125" s="4" t="s">
        <v>453</v>
      </c>
      <c r="T125" s="4" t="s">
        <v>59</v>
      </c>
      <c r="U125" s="4">
        <v>73</v>
      </c>
      <c r="V125" s="12" t="s">
        <v>454</v>
      </c>
      <c r="W125" s="13" t="str">
        <f>+VLOOKUP(V125,[2]Filtros!$G$8:$H$478,2,FALSE)</f>
        <v>Maquinarias y Equipos (Instalación, Mantenimiento y Reparación)</v>
      </c>
      <c r="X125" s="14">
        <v>8000</v>
      </c>
      <c r="Y125" s="14">
        <v>0</v>
      </c>
      <c r="Z125" s="14">
        <v>0</v>
      </c>
      <c r="AA125" s="14">
        <v>0</v>
      </c>
      <c r="AB125" s="14">
        <f t="shared" si="21"/>
        <v>8000</v>
      </c>
      <c r="AC125" s="15">
        <v>1</v>
      </c>
      <c r="AD125" s="15"/>
      <c r="AE125" s="15"/>
      <c r="AF125" s="11"/>
      <c r="AG125" s="11"/>
      <c r="AH125" s="11"/>
      <c r="AI125" s="11"/>
      <c r="AJ125" s="11"/>
      <c r="AK125" s="11"/>
      <c r="AL125" s="11"/>
      <c r="AM125" s="11"/>
      <c r="AN125" s="11"/>
      <c r="AO125" s="16">
        <f t="shared" ref="AO125:AO169" si="24">SUM(AC125:AN125)</f>
        <v>1</v>
      </c>
      <c r="AP125" s="14">
        <v>8000</v>
      </c>
      <c r="AQ125" s="14"/>
      <c r="AR125" s="14"/>
      <c r="AS125" s="14"/>
      <c r="AT125" s="14"/>
      <c r="AU125" s="14"/>
      <c r="AV125" s="14"/>
      <c r="AW125" s="14"/>
      <c r="AX125" s="14"/>
      <c r="AY125" s="14"/>
      <c r="AZ125" s="14"/>
      <c r="BA125" s="14"/>
      <c r="BB125" s="14">
        <f t="shared" si="20"/>
        <v>8000</v>
      </c>
      <c r="BC125" s="17" t="s">
        <v>66</v>
      </c>
    </row>
    <row r="126" spans="4:56" s="2" customFormat="1" ht="128.25" x14ac:dyDescent="0.25">
      <c r="D126" s="4" t="s">
        <v>181</v>
      </c>
      <c r="E126" s="4" t="s">
        <v>469</v>
      </c>
      <c r="F126" s="4"/>
      <c r="G126" s="4"/>
      <c r="H126" s="4" t="s">
        <v>48</v>
      </c>
      <c r="I126" s="4" t="s">
        <v>49</v>
      </c>
      <c r="J126" s="4" t="s">
        <v>63</v>
      </c>
      <c r="K126" s="4" t="s">
        <v>470</v>
      </c>
      <c r="L126" s="4" t="s">
        <v>471</v>
      </c>
      <c r="M126" s="4" t="s">
        <v>84</v>
      </c>
      <c r="N126" s="4" t="s">
        <v>54</v>
      </c>
      <c r="O126" s="4" t="s">
        <v>85</v>
      </c>
      <c r="P126" s="4" t="s">
        <v>472</v>
      </c>
      <c r="Q126" s="11">
        <v>1</v>
      </c>
      <c r="R126" s="4" t="s">
        <v>57</v>
      </c>
      <c r="S126" s="4" t="s">
        <v>374</v>
      </c>
      <c r="T126" s="4" t="s">
        <v>59</v>
      </c>
      <c r="U126" s="4">
        <v>73</v>
      </c>
      <c r="V126" s="12" t="s">
        <v>454</v>
      </c>
      <c r="W126" s="13" t="str">
        <f>+VLOOKUP(V126,[2]Filtros!$G$8:$H$478,2,FALSE)</f>
        <v>Maquinarias y Equipos (Instalación, Mantenimiento y Reparación)</v>
      </c>
      <c r="X126" s="14">
        <v>56000</v>
      </c>
      <c r="Y126" s="14">
        <v>0</v>
      </c>
      <c r="Z126" s="14">
        <v>0</v>
      </c>
      <c r="AA126" s="14">
        <v>0</v>
      </c>
      <c r="AB126" s="14">
        <f t="shared" si="21"/>
        <v>56000</v>
      </c>
      <c r="AC126" s="15"/>
      <c r="AD126" s="15"/>
      <c r="AE126" s="15">
        <v>1</v>
      </c>
      <c r="AF126" s="11"/>
      <c r="AG126" s="11"/>
      <c r="AH126" s="11"/>
      <c r="AI126" s="11"/>
      <c r="AJ126" s="11"/>
      <c r="AK126" s="11"/>
      <c r="AL126" s="11"/>
      <c r="AM126" s="11"/>
      <c r="AN126" s="11"/>
      <c r="AO126" s="16">
        <f t="shared" si="24"/>
        <v>1</v>
      </c>
      <c r="AP126" s="14"/>
      <c r="AQ126" s="14"/>
      <c r="AR126" s="14">
        <v>56000</v>
      </c>
      <c r="AS126" s="14"/>
      <c r="AT126" s="14"/>
      <c r="AU126" s="14"/>
      <c r="AV126" s="14"/>
      <c r="AW126" s="14"/>
      <c r="AX126" s="14"/>
      <c r="AY126" s="14"/>
      <c r="AZ126" s="14"/>
      <c r="BA126" s="14"/>
      <c r="BB126" s="14">
        <f t="shared" si="20"/>
        <v>56000</v>
      </c>
      <c r="BC126" s="17" t="s">
        <v>66</v>
      </c>
    </row>
    <row r="127" spans="4:56" s="2" customFormat="1" ht="128.25" x14ac:dyDescent="0.25">
      <c r="D127" s="4" t="s">
        <v>181</v>
      </c>
      <c r="E127" s="4" t="s">
        <v>469</v>
      </c>
      <c r="F127" s="4"/>
      <c r="G127" s="4"/>
      <c r="H127" s="4" t="s">
        <v>48</v>
      </c>
      <c r="I127" s="4" t="s">
        <v>49</v>
      </c>
      <c r="J127" s="4" t="s">
        <v>63</v>
      </c>
      <c r="K127" s="4" t="s">
        <v>473</v>
      </c>
      <c r="L127" s="4" t="s">
        <v>471</v>
      </c>
      <c r="M127" s="4" t="s">
        <v>84</v>
      </c>
      <c r="N127" s="4" t="s">
        <v>54</v>
      </c>
      <c r="O127" s="4" t="s">
        <v>85</v>
      </c>
      <c r="P127" s="4" t="s">
        <v>474</v>
      </c>
      <c r="Q127" s="11">
        <v>1</v>
      </c>
      <c r="R127" s="4" t="s">
        <v>57</v>
      </c>
      <c r="S127" s="4" t="s">
        <v>453</v>
      </c>
      <c r="T127" s="4" t="s">
        <v>59</v>
      </c>
      <c r="U127" s="4">
        <v>73</v>
      </c>
      <c r="V127" s="12" t="s">
        <v>454</v>
      </c>
      <c r="W127" s="13" t="str">
        <f>+VLOOKUP(V127,[2]Filtros!$G$8:$H$478,2,FALSE)</f>
        <v>Maquinarias y Equipos (Instalación, Mantenimiento y Reparación)</v>
      </c>
      <c r="X127" s="14">
        <v>8000</v>
      </c>
      <c r="Y127" s="14">
        <v>0</v>
      </c>
      <c r="Z127" s="14">
        <v>0</v>
      </c>
      <c r="AA127" s="14">
        <v>0</v>
      </c>
      <c r="AB127" s="14">
        <f t="shared" si="21"/>
        <v>8000</v>
      </c>
      <c r="AC127" s="15"/>
      <c r="AD127" s="15"/>
      <c r="AE127" s="15">
        <v>1</v>
      </c>
      <c r="AF127" s="11"/>
      <c r="AG127" s="11"/>
      <c r="AH127" s="11"/>
      <c r="AI127" s="11"/>
      <c r="AJ127" s="11"/>
      <c r="AK127" s="11"/>
      <c r="AL127" s="11"/>
      <c r="AM127" s="11"/>
      <c r="AN127" s="11"/>
      <c r="AO127" s="16">
        <f t="shared" si="24"/>
        <v>1</v>
      </c>
      <c r="AP127" s="14"/>
      <c r="AQ127" s="14"/>
      <c r="AR127" s="14">
        <v>8000</v>
      </c>
      <c r="AS127" s="14"/>
      <c r="AT127" s="14"/>
      <c r="AU127" s="14"/>
      <c r="AV127" s="14"/>
      <c r="AW127" s="14"/>
      <c r="AX127" s="14"/>
      <c r="AY127" s="14"/>
      <c r="AZ127" s="14"/>
      <c r="BA127" s="14"/>
      <c r="BB127" s="14">
        <f t="shared" si="20"/>
        <v>8000</v>
      </c>
      <c r="BC127" s="17" t="s">
        <v>66</v>
      </c>
    </row>
    <row r="128" spans="4:56" s="2" customFormat="1" ht="128.25" x14ac:dyDescent="0.25">
      <c r="D128" s="4" t="s">
        <v>368</v>
      </c>
      <c r="E128" s="4" t="s">
        <v>475</v>
      </c>
      <c r="F128" s="4"/>
      <c r="G128" s="4"/>
      <c r="H128" s="4" t="s">
        <v>48</v>
      </c>
      <c r="I128" s="4" t="s">
        <v>49</v>
      </c>
      <c r="J128" s="4" t="s">
        <v>63</v>
      </c>
      <c r="K128" s="4" t="s">
        <v>476</v>
      </c>
      <c r="L128" s="4" t="s">
        <v>471</v>
      </c>
      <c r="M128" s="4" t="s">
        <v>84</v>
      </c>
      <c r="N128" s="4" t="s">
        <v>54</v>
      </c>
      <c r="O128" s="4" t="s">
        <v>85</v>
      </c>
      <c r="P128" s="4" t="s">
        <v>477</v>
      </c>
      <c r="Q128" s="11">
        <v>1</v>
      </c>
      <c r="R128" s="4" t="s">
        <v>57</v>
      </c>
      <c r="S128" s="4" t="s">
        <v>453</v>
      </c>
      <c r="T128" s="4" t="s">
        <v>59</v>
      </c>
      <c r="U128" s="4">
        <v>73</v>
      </c>
      <c r="V128" s="12" t="s">
        <v>454</v>
      </c>
      <c r="W128" s="13" t="str">
        <f>+VLOOKUP(V128,[2]Filtros!$G$8:$H$478,2,FALSE)</f>
        <v>Maquinarias y Equipos (Instalación, Mantenimiento y Reparación)</v>
      </c>
      <c r="X128" s="14">
        <v>1400</v>
      </c>
      <c r="Y128" s="14">
        <v>0</v>
      </c>
      <c r="Z128" s="14">
        <v>0</v>
      </c>
      <c r="AA128" s="14">
        <v>0</v>
      </c>
      <c r="AB128" s="14">
        <f t="shared" si="21"/>
        <v>1400</v>
      </c>
      <c r="AC128" s="15"/>
      <c r="AD128" s="15"/>
      <c r="AE128" s="15">
        <v>1</v>
      </c>
      <c r="AF128" s="11"/>
      <c r="AG128" s="11"/>
      <c r="AH128" s="11"/>
      <c r="AI128" s="11"/>
      <c r="AJ128" s="11"/>
      <c r="AK128" s="11"/>
      <c r="AL128" s="11"/>
      <c r="AM128" s="11"/>
      <c r="AN128" s="11"/>
      <c r="AO128" s="16">
        <f t="shared" si="24"/>
        <v>1</v>
      </c>
      <c r="AP128" s="14"/>
      <c r="AQ128" s="14"/>
      <c r="AR128" s="14">
        <v>1400</v>
      </c>
      <c r="AS128" s="14"/>
      <c r="AT128" s="14"/>
      <c r="AU128" s="14"/>
      <c r="AV128" s="14"/>
      <c r="AW128" s="14"/>
      <c r="AX128" s="14"/>
      <c r="AY128" s="14"/>
      <c r="AZ128" s="14"/>
      <c r="BA128" s="14"/>
      <c r="BB128" s="14">
        <f t="shared" si="20"/>
        <v>1400</v>
      </c>
      <c r="BC128" s="17" t="s">
        <v>66</v>
      </c>
    </row>
    <row r="129" spans="1:57" s="45" customFormat="1" ht="199.5" x14ac:dyDescent="0.25">
      <c r="D129" s="34" t="s">
        <v>181</v>
      </c>
      <c r="E129" s="34" t="s">
        <v>469</v>
      </c>
      <c r="F129" s="34"/>
      <c r="G129" s="34"/>
      <c r="H129" s="34" t="s">
        <v>48</v>
      </c>
      <c r="I129" s="34" t="s">
        <v>49</v>
      </c>
      <c r="J129" s="34" t="s">
        <v>63</v>
      </c>
      <c r="K129" s="34" t="s">
        <v>478</v>
      </c>
      <c r="L129" s="34" t="s">
        <v>479</v>
      </c>
      <c r="M129" s="34" t="s">
        <v>480</v>
      </c>
      <c r="N129" s="34" t="s">
        <v>54</v>
      </c>
      <c r="O129" s="34" t="s">
        <v>481</v>
      </c>
      <c r="P129" s="34" t="s">
        <v>482</v>
      </c>
      <c r="Q129" s="35">
        <v>1</v>
      </c>
      <c r="R129" s="34" t="s">
        <v>57</v>
      </c>
      <c r="S129" s="34" t="s">
        <v>483</v>
      </c>
      <c r="T129" s="34" t="s">
        <v>59</v>
      </c>
      <c r="U129" s="34">
        <v>73</v>
      </c>
      <c r="V129" s="36" t="s">
        <v>454</v>
      </c>
      <c r="W129" s="37" t="s">
        <v>464</v>
      </c>
      <c r="X129" s="38">
        <v>0</v>
      </c>
      <c r="Y129" s="38"/>
      <c r="Z129" s="38">
        <v>0</v>
      </c>
      <c r="AA129" s="38">
        <v>200000</v>
      </c>
      <c r="AB129" s="38">
        <v>200000</v>
      </c>
      <c r="AC129" s="39"/>
      <c r="AD129" s="39"/>
      <c r="AE129" s="39">
        <v>1</v>
      </c>
      <c r="AF129" s="41" t="s">
        <v>66</v>
      </c>
      <c r="AG129" s="35"/>
      <c r="AH129" s="35"/>
      <c r="AI129" s="35"/>
      <c r="AJ129" s="35"/>
      <c r="AK129" s="35"/>
      <c r="AL129" s="35"/>
      <c r="AM129" s="35"/>
      <c r="AN129" s="35"/>
      <c r="AO129" s="43"/>
      <c r="AP129" s="38"/>
      <c r="AQ129" s="38"/>
      <c r="AR129" s="38"/>
      <c r="AS129" s="38"/>
      <c r="AT129" s="38"/>
      <c r="AU129" s="38"/>
      <c r="AV129" s="38"/>
      <c r="AW129" s="38"/>
      <c r="AX129" s="38"/>
      <c r="AY129" s="38"/>
      <c r="AZ129" s="38"/>
      <c r="BA129" s="38"/>
      <c r="BB129" s="38">
        <f>AB129</f>
        <v>200000</v>
      </c>
      <c r="BC129" s="41" t="s">
        <v>484</v>
      </c>
      <c r="BD129" s="34" t="s">
        <v>253</v>
      </c>
      <c r="BE129" s="46"/>
    </row>
    <row r="130" spans="1:57" ht="128.25" x14ac:dyDescent="0.25">
      <c r="D130" s="4" t="s">
        <v>368</v>
      </c>
      <c r="E130" s="4" t="s">
        <v>5</v>
      </c>
      <c r="F130" s="4"/>
      <c r="G130" s="4"/>
      <c r="H130" s="4" t="s">
        <v>48</v>
      </c>
      <c r="I130" s="4" t="s">
        <v>49</v>
      </c>
      <c r="J130" s="4" t="s">
        <v>63</v>
      </c>
      <c r="K130" s="4" t="s">
        <v>485</v>
      </c>
      <c r="L130" s="4" t="s">
        <v>486</v>
      </c>
      <c r="M130" s="4" t="s">
        <v>487</v>
      </c>
      <c r="N130" s="4" t="s">
        <v>127</v>
      </c>
      <c r="O130" s="4" t="s">
        <v>488</v>
      </c>
      <c r="P130" s="4" t="s">
        <v>489</v>
      </c>
      <c r="Q130" s="11">
        <v>1</v>
      </c>
      <c r="R130" s="4" t="s">
        <v>152</v>
      </c>
      <c r="S130" s="4" t="s">
        <v>453</v>
      </c>
      <c r="T130" s="4" t="s">
        <v>59</v>
      </c>
      <c r="U130" s="4">
        <v>73</v>
      </c>
      <c r="V130" s="12" t="s">
        <v>490</v>
      </c>
      <c r="W130" s="13" t="str">
        <f>+VLOOKUP(V130,[2]Filtros!$G$8:$H$478,2,FALSE)</f>
        <v>Consultoría, Asesoría e Investigación Especializada</v>
      </c>
      <c r="X130" s="14">
        <v>10937.5</v>
      </c>
      <c r="Y130" s="14">
        <v>0</v>
      </c>
      <c r="Z130" s="14">
        <v>0</v>
      </c>
      <c r="AA130" s="14">
        <v>0</v>
      </c>
      <c r="AB130" s="14">
        <f t="shared" si="21"/>
        <v>10937.5</v>
      </c>
      <c r="AC130" s="15">
        <v>0.33329999999999999</v>
      </c>
      <c r="AD130" s="15">
        <v>0.33329999999999999</v>
      </c>
      <c r="AE130" s="15">
        <v>0.33329999999999999</v>
      </c>
      <c r="AF130" s="11"/>
      <c r="AG130" s="11"/>
      <c r="AH130" s="11"/>
      <c r="AI130" s="11"/>
      <c r="AJ130" s="11"/>
      <c r="AK130" s="11"/>
      <c r="AL130" s="11"/>
      <c r="AM130" s="11"/>
      <c r="AN130" s="11"/>
      <c r="AO130" s="16">
        <f t="shared" si="24"/>
        <v>0.99990000000000001</v>
      </c>
      <c r="AP130" s="14">
        <f>+AB130/3</f>
        <v>3645.8333333333335</v>
      </c>
      <c r="AQ130" s="14">
        <f>+AP130</f>
        <v>3645.8333333333335</v>
      </c>
      <c r="AR130" s="14">
        <f>+AQ130</f>
        <v>3645.8333333333335</v>
      </c>
      <c r="AS130" s="14"/>
      <c r="AT130" s="14"/>
      <c r="AU130" s="14"/>
      <c r="AV130" s="14"/>
      <c r="AW130" s="14"/>
      <c r="AX130" s="14"/>
      <c r="AY130" s="14"/>
      <c r="AZ130" s="14"/>
      <c r="BA130" s="14"/>
      <c r="BB130" s="14">
        <f t="shared" si="20"/>
        <v>10937.5</v>
      </c>
      <c r="BC130" s="17" t="s">
        <v>66</v>
      </c>
    </row>
    <row r="131" spans="1:57" s="71" customFormat="1" ht="199.5" x14ac:dyDescent="0.25">
      <c r="D131" s="72" t="s">
        <v>181</v>
      </c>
      <c r="E131" s="72" t="s">
        <v>5</v>
      </c>
      <c r="F131" s="72"/>
      <c r="G131" s="72"/>
      <c r="H131" s="72" t="s">
        <v>48</v>
      </c>
      <c r="I131" s="72" t="s">
        <v>49</v>
      </c>
      <c r="J131" s="72" t="s">
        <v>63</v>
      </c>
      <c r="K131" s="72" t="s">
        <v>491</v>
      </c>
      <c r="L131" s="72" t="s">
        <v>492</v>
      </c>
      <c r="M131" s="72" t="s">
        <v>493</v>
      </c>
      <c r="N131" s="72" t="s">
        <v>54</v>
      </c>
      <c r="O131" s="72" t="s">
        <v>494</v>
      </c>
      <c r="P131" s="72" t="s">
        <v>495</v>
      </c>
      <c r="Q131" s="73">
        <v>1</v>
      </c>
      <c r="R131" s="72" t="s">
        <v>57</v>
      </c>
      <c r="S131" s="72" t="s">
        <v>496</v>
      </c>
      <c r="T131" s="72" t="s">
        <v>59</v>
      </c>
      <c r="U131" s="72">
        <v>73</v>
      </c>
      <c r="V131" s="74" t="s">
        <v>490</v>
      </c>
      <c r="W131" s="75" t="s">
        <v>497</v>
      </c>
      <c r="X131" s="76">
        <v>0</v>
      </c>
      <c r="Y131" s="76">
        <v>0</v>
      </c>
      <c r="Z131" s="76">
        <v>67500</v>
      </c>
      <c r="AA131" s="76">
        <v>67500</v>
      </c>
      <c r="AB131" s="76">
        <v>0</v>
      </c>
      <c r="AC131" s="77"/>
      <c r="AD131" s="77"/>
      <c r="AE131" s="77">
        <v>1</v>
      </c>
      <c r="AF131" s="78" t="s">
        <v>66</v>
      </c>
      <c r="AG131" s="73"/>
      <c r="AH131" s="73"/>
      <c r="AI131" s="73"/>
      <c r="AJ131" s="73"/>
      <c r="AK131" s="73"/>
      <c r="AL131" s="73"/>
      <c r="AM131" s="73"/>
      <c r="AN131" s="73"/>
      <c r="AO131" s="79"/>
      <c r="AP131" s="76"/>
      <c r="AQ131" s="76"/>
      <c r="AR131" s="76"/>
      <c r="AS131" s="76"/>
      <c r="AT131" s="76"/>
      <c r="AU131" s="76"/>
      <c r="AV131" s="76"/>
      <c r="AW131" s="76"/>
      <c r="AX131" s="76"/>
      <c r="AY131" s="76"/>
      <c r="AZ131" s="76"/>
      <c r="BA131" s="76"/>
      <c r="BB131" s="76">
        <f>AB131</f>
        <v>0</v>
      </c>
      <c r="BC131" s="78" t="s">
        <v>498</v>
      </c>
      <c r="BD131" s="72" t="s">
        <v>253</v>
      </c>
      <c r="BE131" s="72" t="s">
        <v>499</v>
      </c>
    </row>
    <row r="132" spans="1:57" ht="128.25" x14ac:dyDescent="0.25">
      <c r="D132" s="4" t="s">
        <v>368</v>
      </c>
      <c r="E132" s="4" t="s">
        <v>500</v>
      </c>
      <c r="F132" s="4"/>
      <c r="G132" s="4"/>
      <c r="H132" s="4" t="s">
        <v>48</v>
      </c>
      <c r="I132" s="4" t="s">
        <v>49</v>
      </c>
      <c r="J132" s="4" t="s">
        <v>91</v>
      </c>
      <c r="K132" s="4" t="s">
        <v>501</v>
      </c>
      <c r="L132" s="4" t="s">
        <v>471</v>
      </c>
      <c r="M132" s="4" t="s">
        <v>84</v>
      </c>
      <c r="N132" s="4" t="s">
        <v>54</v>
      </c>
      <c r="O132" s="4" t="s">
        <v>240</v>
      </c>
      <c r="P132" s="4" t="s">
        <v>502</v>
      </c>
      <c r="Q132" s="11">
        <v>1</v>
      </c>
      <c r="R132" s="4" t="s">
        <v>57</v>
      </c>
      <c r="S132" s="4" t="s">
        <v>503</v>
      </c>
      <c r="T132" s="4" t="s">
        <v>103</v>
      </c>
      <c r="U132" s="4">
        <v>73</v>
      </c>
      <c r="V132" s="12" t="s">
        <v>504</v>
      </c>
      <c r="W132" s="13" t="str">
        <f>+VLOOKUP(V132,[2]Filtros!$G$8:$H$478,2,FALSE)</f>
        <v>Servicio de Auditoría</v>
      </c>
      <c r="X132" s="14">
        <v>1250</v>
      </c>
      <c r="Y132" s="14">
        <v>0</v>
      </c>
      <c r="Z132" s="14">
        <v>0</v>
      </c>
      <c r="AA132" s="14">
        <v>0</v>
      </c>
      <c r="AB132" s="14">
        <f t="shared" si="21"/>
        <v>1250</v>
      </c>
      <c r="AC132" s="15"/>
      <c r="AD132" s="15"/>
      <c r="AE132" s="15">
        <v>1</v>
      </c>
      <c r="AF132" s="11"/>
      <c r="AG132" s="11"/>
      <c r="AH132" s="11"/>
      <c r="AI132" s="11"/>
      <c r="AJ132" s="11"/>
      <c r="AK132" s="11"/>
      <c r="AL132" s="11"/>
      <c r="AM132" s="11"/>
      <c r="AN132" s="11"/>
      <c r="AO132" s="16">
        <f t="shared" si="24"/>
        <v>1</v>
      </c>
      <c r="AP132" s="14"/>
      <c r="AQ132" s="14">
        <f>+AP132</f>
        <v>0</v>
      </c>
      <c r="AR132" s="14">
        <v>1250</v>
      </c>
      <c r="AS132" s="14"/>
      <c r="AT132" s="14"/>
      <c r="AU132" s="14"/>
      <c r="AV132" s="14"/>
      <c r="AW132" s="14"/>
      <c r="AX132" s="14"/>
      <c r="AY132" s="14"/>
      <c r="AZ132" s="14"/>
      <c r="BA132" s="14"/>
      <c r="BB132" s="14">
        <f t="shared" si="20"/>
        <v>1250</v>
      </c>
      <c r="BC132" s="17" t="s">
        <v>66</v>
      </c>
    </row>
    <row r="133" spans="1:57" ht="128.25" x14ac:dyDescent="0.25">
      <c r="D133" s="4" t="s">
        <v>368</v>
      </c>
      <c r="E133" s="4" t="s">
        <v>475</v>
      </c>
      <c r="F133" s="4"/>
      <c r="G133" s="4"/>
      <c r="H133" s="4" t="s">
        <v>48</v>
      </c>
      <c r="I133" s="4" t="s">
        <v>49</v>
      </c>
      <c r="J133" s="4" t="s">
        <v>63</v>
      </c>
      <c r="K133" s="4" t="s">
        <v>505</v>
      </c>
      <c r="L133" s="4" t="s">
        <v>506</v>
      </c>
      <c r="M133" s="4" t="s">
        <v>84</v>
      </c>
      <c r="N133" s="4" t="s">
        <v>54</v>
      </c>
      <c r="O133" s="4" t="s">
        <v>507</v>
      </c>
      <c r="P133" s="4" t="s">
        <v>508</v>
      </c>
      <c r="Q133" s="11">
        <v>1</v>
      </c>
      <c r="R133" s="4" t="s">
        <v>57</v>
      </c>
      <c r="S133" s="4" t="s">
        <v>153</v>
      </c>
      <c r="T133" s="4" t="s">
        <v>59</v>
      </c>
      <c r="U133" s="4">
        <v>73</v>
      </c>
      <c r="V133" s="12" t="s">
        <v>509</v>
      </c>
      <c r="W133" s="13" t="str">
        <f>+VLOOKUP(V133,[2]Filtros!$G$8:$H$478,2,FALSE)</f>
        <v xml:space="preserve"> Lubricantes</v>
      </c>
      <c r="X133" s="14">
        <v>2000</v>
      </c>
      <c r="Y133" s="14">
        <v>0</v>
      </c>
      <c r="Z133" s="14">
        <v>0</v>
      </c>
      <c r="AA133" s="14">
        <v>0</v>
      </c>
      <c r="AB133" s="14">
        <f t="shared" si="21"/>
        <v>2000</v>
      </c>
      <c r="AC133" s="15"/>
      <c r="AD133" s="15"/>
      <c r="AE133" s="15">
        <v>1</v>
      </c>
      <c r="AF133" s="11"/>
      <c r="AG133" s="11"/>
      <c r="AH133" s="11"/>
      <c r="AI133" s="11"/>
      <c r="AJ133" s="11"/>
      <c r="AK133" s="11"/>
      <c r="AL133" s="11"/>
      <c r="AM133" s="11"/>
      <c r="AN133" s="11"/>
      <c r="AO133" s="16">
        <f t="shared" si="24"/>
        <v>1</v>
      </c>
      <c r="AP133" s="14"/>
      <c r="AQ133" s="14">
        <f>+AP133</f>
        <v>0</v>
      </c>
      <c r="AR133" s="14">
        <v>2000</v>
      </c>
      <c r="AS133" s="14"/>
      <c r="AT133" s="14"/>
      <c r="AU133" s="14"/>
      <c r="AV133" s="14"/>
      <c r="AW133" s="14"/>
      <c r="AX133" s="14"/>
      <c r="AY133" s="14"/>
      <c r="AZ133" s="14"/>
      <c r="BA133" s="14"/>
      <c r="BB133" s="14">
        <f t="shared" si="20"/>
        <v>2000</v>
      </c>
      <c r="BC133" s="17" t="s">
        <v>66</v>
      </c>
    </row>
    <row r="134" spans="1:57" ht="128.25" x14ac:dyDescent="0.25">
      <c r="D134" s="4" t="s">
        <v>368</v>
      </c>
      <c r="E134" s="4" t="s">
        <v>369</v>
      </c>
      <c r="F134" s="4"/>
      <c r="G134" s="4"/>
      <c r="H134" s="4" t="s">
        <v>48</v>
      </c>
      <c r="I134" s="4" t="s">
        <v>49</v>
      </c>
      <c r="J134" s="4" t="s">
        <v>63</v>
      </c>
      <c r="K134" s="4" t="s">
        <v>510</v>
      </c>
      <c r="L134" s="4" t="s">
        <v>451</v>
      </c>
      <c r="M134" s="4" t="s">
        <v>84</v>
      </c>
      <c r="N134" s="4" t="s">
        <v>54</v>
      </c>
      <c r="O134" s="4" t="s">
        <v>384</v>
      </c>
      <c r="P134" s="4" t="s">
        <v>511</v>
      </c>
      <c r="Q134" s="11">
        <v>1</v>
      </c>
      <c r="R134" s="4" t="s">
        <v>57</v>
      </c>
      <c r="S134" s="4" t="s">
        <v>512</v>
      </c>
      <c r="T134" s="4" t="s">
        <v>103</v>
      </c>
      <c r="U134" s="4">
        <v>73</v>
      </c>
      <c r="V134" s="12" t="s">
        <v>513</v>
      </c>
      <c r="W134" s="13" t="str">
        <f>+VLOOKUP(V134,[2]Filtros!$G$8:$H$478,2,FALSE)</f>
        <v>Repuestos y Accesorios</v>
      </c>
      <c r="X134" s="14">
        <v>65030</v>
      </c>
      <c r="Y134" s="14">
        <v>0</v>
      </c>
      <c r="Z134" s="14">
        <v>0</v>
      </c>
      <c r="AA134" s="14">
        <v>0</v>
      </c>
      <c r="AB134" s="14">
        <f t="shared" si="21"/>
        <v>65030</v>
      </c>
      <c r="AC134" s="15">
        <v>1</v>
      </c>
      <c r="AD134" s="15"/>
      <c r="AE134" s="15"/>
      <c r="AF134" s="11"/>
      <c r="AG134" s="11"/>
      <c r="AH134" s="11"/>
      <c r="AI134" s="11"/>
      <c r="AJ134" s="11"/>
      <c r="AK134" s="11"/>
      <c r="AL134" s="11"/>
      <c r="AM134" s="11"/>
      <c r="AN134" s="11"/>
      <c r="AO134" s="16">
        <f t="shared" si="24"/>
        <v>1</v>
      </c>
      <c r="AP134" s="14">
        <v>65030</v>
      </c>
      <c r="AQ134" s="14"/>
      <c r="AR134" s="14"/>
      <c r="AS134" s="14"/>
      <c r="AT134" s="14"/>
      <c r="AU134" s="14"/>
      <c r="AV134" s="14"/>
      <c r="AW134" s="14"/>
      <c r="AX134" s="14"/>
      <c r="AY134" s="14"/>
      <c r="AZ134" s="14"/>
      <c r="BA134" s="14"/>
      <c r="BB134" s="14">
        <f t="shared" si="20"/>
        <v>65030</v>
      </c>
      <c r="BC134" s="17" t="s">
        <v>66</v>
      </c>
    </row>
    <row r="135" spans="1:57" ht="128.25" x14ac:dyDescent="0.25">
      <c r="D135" s="4" t="s">
        <v>368</v>
      </c>
      <c r="E135" s="4" t="s">
        <v>500</v>
      </c>
      <c r="F135" s="4"/>
      <c r="G135" s="4"/>
      <c r="H135" s="4" t="s">
        <v>48</v>
      </c>
      <c r="I135" s="4" t="s">
        <v>49</v>
      </c>
      <c r="J135" s="4" t="s">
        <v>63</v>
      </c>
      <c r="K135" s="4" t="s">
        <v>514</v>
      </c>
      <c r="L135" s="4" t="s">
        <v>506</v>
      </c>
      <c r="M135" s="4" t="s">
        <v>515</v>
      </c>
      <c r="N135" s="4" t="s">
        <v>54</v>
      </c>
      <c r="O135" s="4" t="s">
        <v>516</v>
      </c>
      <c r="P135" s="4" t="s">
        <v>517</v>
      </c>
      <c r="Q135" s="11">
        <v>1</v>
      </c>
      <c r="R135" s="4" t="s">
        <v>57</v>
      </c>
      <c r="S135" s="4"/>
      <c r="T135" s="4" t="s">
        <v>59</v>
      </c>
      <c r="U135" s="4">
        <v>77</v>
      </c>
      <c r="V135" s="12" t="s">
        <v>518</v>
      </c>
      <c r="W135" s="13" t="str">
        <f>+VLOOKUP(V135,[2]Filtros!$G$8:$H$478,2,FALSE)</f>
        <v>Tasas generales</v>
      </c>
      <c r="X135" s="14">
        <v>992</v>
      </c>
      <c r="Y135" s="14">
        <v>0</v>
      </c>
      <c r="Z135" s="14">
        <v>0</v>
      </c>
      <c r="AA135" s="14">
        <v>0</v>
      </c>
      <c r="AB135" s="14">
        <f t="shared" si="21"/>
        <v>992</v>
      </c>
      <c r="AC135" s="15">
        <v>1</v>
      </c>
      <c r="AD135" s="15"/>
      <c r="AE135" s="15"/>
      <c r="AF135" s="11"/>
      <c r="AG135" s="11"/>
      <c r="AH135" s="11"/>
      <c r="AI135" s="11"/>
      <c r="AJ135" s="11"/>
      <c r="AK135" s="11"/>
      <c r="AL135" s="11"/>
      <c r="AM135" s="11"/>
      <c r="AN135" s="11"/>
      <c r="AO135" s="16">
        <f t="shared" si="24"/>
        <v>1</v>
      </c>
      <c r="AP135" s="14">
        <v>992</v>
      </c>
      <c r="AQ135" s="14"/>
      <c r="AR135" s="14"/>
      <c r="AS135" s="14"/>
      <c r="AT135" s="14"/>
      <c r="AU135" s="14"/>
      <c r="AV135" s="14"/>
      <c r="AW135" s="14"/>
      <c r="AX135" s="14"/>
      <c r="AY135" s="14"/>
      <c r="AZ135" s="14"/>
      <c r="BA135" s="14"/>
      <c r="BB135" s="14">
        <f t="shared" si="20"/>
        <v>992</v>
      </c>
      <c r="BC135" s="17" t="s">
        <v>66</v>
      </c>
    </row>
    <row r="136" spans="1:57" s="67" customFormat="1" ht="128.25" x14ac:dyDescent="0.25">
      <c r="A136" s="7"/>
      <c r="B136" s="7"/>
      <c r="C136" s="7"/>
      <c r="D136" s="61" t="s">
        <v>368</v>
      </c>
      <c r="E136" s="61" t="s">
        <v>369</v>
      </c>
      <c r="F136" s="4"/>
      <c r="G136" s="4"/>
      <c r="H136" s="4" t="s">
        <v>48</v>
      </c>
      <c r="I136" s="61" t="s">
        <v>49</v>
      </c>
      <c r="J136" s="61" t="s">
        <v>63</v>
      </c>
      <c r="K136" s="61" t="s">
        <v>519</v>
      </c>
      <c r="L136" s="61" t="s">
        <v>520</v>
      </c>
      <c r="M136" s="61" t="s">
        <v>84</v>
      </c>
      <c r="N136" s="61" t="s">
        <v>54</v>
      </c>
      <c r="O136" s="61" t="s">
        <v>521</v>
      </c>
      <c r="P136" s="61" t="s">
        <v>522</v>
      </c>
      <c r="Q136" s="80">
        <v>1</v>
      </c>
      <c r="R136" s="61" t="s">
        <v>57</v>
      </c>
      <c r="S136" s="4" t="s">
        <v>512</v>
      </c>
      <c r="T136" s="4" t="s">
        <v>59</v>
      </c>
      <c r="U136" s="61">
        <v>84</v>
      </c>
      <c r="V136" s="63" t="s">
        <v>523</v>
      </c>
      <c r="W136" s="81" t="str">
        <f>+VLOOKUP(V136,[2]Filtros!$G$8:$H$478,2,FALSE)</f>
        <v>Maquinarias y Equipos</v>
      </c>
      <c r="X136" s="64">
        <v>120</v>
      </c>
      <c r="Y136" s="64">
        <v>0</v>
      </c>
      <c r="Z136" s="64">
        <v>0</v>
      </c>
      <c r="AA136" s="64">
        <v>50000</v>
      </c>
      <c r="AB136" s="64">
        <f t="shared" si="21"/>
        <v>50120</v>
      </c>
      <c r="AC136" s="65"/>
      <c r="AD136" s="65"/>
      <c r="AE136" s="65">
        <v>1</v>
      </c>
      <c r="AF136" s="11"/>
      <c r="AG136" s="11"/>
      <c r="AH136" s="11"/>
      <c r="AI136" s="11"/>
      <c r="AJ136" s="11"/>
      <c r="AK136" s="11"/>
      <c r="AL136" s="11"/>
      <c r="AM136" s="11"/>
      <c r="AN136" s="11"/>
      <c r="AO136" s="16">
        <f t="shared" si="24"/>
        <v>1</v>
      </c>
      <c r="AP136" s="14"/>
      <c r="AQ136" s="14"/>
      <c r="AR136" s="14">
        <v>120</v>
      </c>
      <c r="AS136" s="14"/>
      <c r="AT136" s="14"/>
      <c r="AU136" s="14"/>
      <c r="AV136" s="14"/>
      <c r="AW136" s="14"/>
      <c r="AX136" s="14"/>
      <c r="AY136" s="14"/>
      <c r="AZ136" s="14"/>
      <c r="BA136" s="14"/>
      <c r="BB136" s="64">
        <f>AB136</f>
        <v>50120</v>
      </c>
      <c r="BC136" s="82" t="s">
        <v>66</v>
      </c>
      <c r="BD136" s="61" t="s">
        <v>524</v>
      </c>
      <c r="BE136" s="66"/>
    </row>
    <row r="137" spans="1:57" ht="128.25" x14ac:dyDescent="0.25">
      <c r="D137" s="4" t="s">
        <v>368</v>
      </c>
      <c r="E137" s="4" t="s">
        <v>475</v>
      </c>
      <c r="F137" s="4"/>
      <c r="G137" s="4"/>
      <c r="H137" s="4" t="s">
        <v>48</v>
      </c>
      <c r="I137" s="4" t="s">
        <v>49</v>
      </c>
      <c r="J137" s="4" t="s">
        <v>63</v>
      </c>
      <c r="K137" s="4" t="s">
        <v>525</v>
      </c>
      <c r="L137" s="4" t="s">
        <v>520</v>
      </c>
      <c r="M137" s="4" t="s">
        <v>84</v>
      </c>
      <c r="N137" s="4" t="s">
        <v>127</v>
      </c>
      <c r="O137" s="4" t="s">
        <v>526</v>
      </c>
      <c r="P137" s="4" t="s">
        <v>527</v>
      </c>
      <c r="Q137" s="11">
        <v>1</v>
      </c>
      <c r="R137" s="4" t="s">
        <v>57</v>
      </c>
      <c r="S137" s="4" t="s">
        <v>153</v>
      </c>
      <c r="T137" s="4" t="s">
        <v>59</v>
      </c>
      <c r="U137" s="4">
        <v>84</v>
      </c>
      <c r="V137" s="12" t="s">
        <v>523</v>
      </c>
      <c r="W137" s="13" t="str">
        <f>+VLOOKUP(V137,[2]Filtros!$G$8:$H$478,2,FALSE)</f>
        <v>Maquinarias y Equipos</v>
      </c>
      <c r="X137" s="14">
        <v>6000</v>
      </c>
      <c r="Y137" s="14">
        <v>0</v>
      </c>
      <c r="Z137" s="14">
        <v>0</v>
      </c>
      <c r="AA137" s="14">
        <v>0</v>
      </c>
      <c r="AB137" s="14">
        <f t="shared" si="21"/>
        <v>6000</v>
      </c>
      <c r="AC137" s="15">
        <v>1</v>
      </c>
      <c r="AD137" s="15"/>
      <c r="AE137" s="15"/>
      <c r="AF137" s="11"/>
      <c r="AG137" s="11"/>
      <c r="AH137" s="11"/>
      <c r="AI137" s="11"/>
      <c r="AJ137" s="11"/>
      <c r="AK137" s="11"/>
      <c r="AL137" s="11"/>
      <c r="AM137" s="11"/>
      <c r="AN137" s="11"/>
      <c r="AO137" s="16">
        <f t="shared" si="24"/>
        <v>1</v>
      </c>
      <c r="AP137" s="14">
        <v>6000</v>
      </c>
      <c r="AQ137" s="14"/>
      <c r="AR137" s="14"/>
      <c r="AS137" s="14"/>
      <c r="AT137" s="14"/>
      <c r="AU137" s="14"/>
      <c r="AV137" s="14"/>
      <c r="AW137" s="14"/>
      <c r="AX137" s="14"/>
      <c r="AY137" s="14"/>
      <c r="AZ137" s="14"/>
      <c r="BA137" s="14"/>
      <c r="BB137" s="14">
        <f t="shared" si="20"/>
        <v>6000</v>
      </c>
      <c r="BC137" s="17" t="s">
        <v>66</v>
      </c>
    </row>
    <row r="138" spans="1:57" ht="128.25" x14ac:dyDescent="0.25">
      <c r="D138" s="4" t="s">
        <v>368</v>
      </c>
      <c r="E138" s="4" t="s">
        <v>455</v>
      </c>
      <c r="F138" s="4"/>
      <c r="G138" s="4"/>
      <c r="H138" s="4" t="s">
        <v>48</v>
      </c>
      <c r="I138" s="4" t="s">
        <v>49</v>
      </c>
      <c r="J138" s="4" t="s">
        <v>63</v>
      </c>
      <c r="K138" s="4" t="s">
        <v>528</v>
      </c>
      <c r="L138" s="4" t="s">
        <v>520</v>
      </c>
      <c r="M138" s="4" t="s">
        <v>84</v>
      </c>
      <c r="N138" s="4" t="s">
        <v>127</v>
      </c>
      <c r="O138" s="4" t="s">
        <v>529</v>
      </c>
      <c r="P138" s="4" t="s">
        <v>530</v>
      </c>
      <c r="Q138" s="11">
        <v>1</v>
      </c>
      <c r="R138" s="4" t="s">
        <v>57</v>
      </c>
      <c r="S138" s="4" t="s">
        <v>153</v>
      </c>
      <c r="T138" s="4" t="s">
        <v>59</v>
      </c>
      <c r="U138" s="4">
        <v>84</v>
      </c>
      <c r="V138" s="12" t="s">
        <v>523</v>
      </c>
      <c r="W138" s="13" t="str">
        <f>+VLOOKUP(V138,[2]Filtros!$G$8:$H$478,2,FALSE)</f>
        <v>Maquinarias y Equipos</v>
      </c>
      <c r="X138" s="14">
        <v>3000</v>
      </c>
      <c r="Y138" s="14">
        <v>0</v>
      </c>
      <c r="Z138" s="14">
        <v>0</v>
      </c>
      <c r="AA138" s="14">
        <v>0</v>
      </c>
      <c r="AB138" s="14">
        <f t="shared" si="21"/>
        <v>3000</v>
      </c>
      <c r="AC138" s="15">
        <v>1</v>
      </c>
      <c r="AD138" s="15"/>
      <c r="AE138" s="15"/>
      <c r="AF138" s="11"/>
      <c r="AG138" s="11"/>
      <c r="AH138" s="11"/>
      <c r="AI138" s="11"/>
      <c r="AJ138" s="11"/>
      <c r="AK138" s="11"/>
      <c r="AL138" s="11"/>
      <c r="AM138" s="11"/>
      <c r="AN138" s="11"/>
      <c r="AO138" s="16">
        <f t="shared" si="24"/>
        <v>1</v>
      </c>
      <c r="AP138" s="14">
        <v>3000</v>
      </c>
      <c r="AQ138" s="14"/>
      <c r="AR138" s="14"/>
      <c r="AS138" s="14"/>
      <c r="AT138" s="14"/>
      <c r="AU138" s="14"/>
      <c r="AV138" s="14"/>
      <c r="AW138" s="14"/>
      <c r="AX138" s="14"/>
      <c r="AY138" s="14"/>
      <c r="AZ138" s="14"/>
      <c r="BA138" s="14"/>
      <c r="BB138" s="14">
        <f t="shared" si="20"/>
        <v>3000</v>
      </c>
      <c r="BC138" s="17" t="s">
        <v>66</v>
      </c>
    </row>
    <row r="139" spans="1:57" s="88" customFormat="1" ht="128.25" x14ac:dyDescent="0.25">
      <c r="A139" s="7"/>
      <c r="B139" s="7"/>
      <c r="C139" s="7"/>
      <c r="D139" s="83" t="s">
        <v>181</v>
      </c>
      <c r="E139" s="83" t="s">
        <v>531</v>
      </c>
      <c r="F139" s="4"/>
      <c r="G139" s="4"/>
      <c r="H139" s="4" t="s">
        <v>48</v>
      </c>
      <c r="I139" s="4" t="s">
        <v>49</v>
      </c>
      <c r="J139" s="4" t="s">
        <v>363</v>
      </c>
      <c r="K139" s="83" t="s">
        <v>532</v>
      </c>
      <c r="L139" s="83" t="s">
        <v>193</v>
      </c>
      <c r="M139" s="4" t="s">
        <v>84</v>
      </c>
      <c r="N139" s="83" t="s">
        <v>54</v>
      </c>
      <c r="O139" s="83" t="s">
        <v>533</v>
      </c>
      <c r="P139" s="83" t="s">
        <v>534</v>
      </c>
      <c r="Q139" s="84">
        <v>1</v>
      </c>
      <c r="R139" s="4" t="s">
        <v>57</v>
      </c>
      <c r="S139" s="4" t="s">
        <v>535</v>
      </c>
      <c r="T139" s="4" t="s">
        <v>103</v>
      </c>
      <c r="U139" s="4">
        <v>73</v>
      </c>
      <c r="V139" s="85" t="s">
        <v>536</v>
      </c>
      <c r="W139" s="86" t="str">
        <f>+VLOOKUP(V139,[2]Filtros!$G$8:$H$478,2,FALSE)</f>
        <v>Estudio y Diseño de Proyectos</v>
      </c>
      <c r="X139" s="70">
        <v>105000</v>
      </c>
      <c r="Y139" s="70">
        <v>0</v>
      </c>
      <c r="Z139" s="70">
        <v>0</v>
      </c>
      <c r="AA139" s="70">
        <v>0</v>
      </c>
      <c r="AB139" s="70">
        <f t="shared" si="21"/>
        <v>105000</v>
      </c>
      <c r="AC139" s="15">
        <v>1</v>
      </c>
      <c r="AD139" s="15"/>
      <c r="AE139" s="15"/>
      <c r="AF139" s="11"/>
      <c r="AG139" s="11"/>
      <c r="AH139" s="11"/>
      <c r="AI139" s="11"/>
      <c r="AJ139" s="11"/>
      <c r="AK139" s="11"/>
      <c r="AL139" s="11"/>
      <c r="AM139" s="11"/>
      <c r="AN139" s="11"/>
      <c r="AO139" s="16">
        <f t="shared" si="24"/>
        <v>1</v>
      </c>
      <c r="AP139" s="14">
        <v>105000</v>
      </c>
      <c r="AQ139" s="14"/>
      <c r="AR139" s="14"/>
      <c r="AS139" s="14"/>
      <c r="AT139" s="14"/>
      <c r="AU139" s="14"/>
      <c r="AV139" s="14"/>
      <c r="AW139" s="14"/>
      <c r="AX139" s="14"/>
      <c r="AY139" s="14"/>
      <c r="AZ139" s="14"/>
      <c r="BA139" s="14"/>
      <c r="BB139" s="14">
        <f t="shared" si="20"/>
        <v>105000</v>
      </c>
      <c r="BC139" s="17" t="s">
        <v>66</v>
      </c>
      <c r="BD139" s="87"/>
      <c r="BE139" s="87"/>
    </row>
    <row r="140" spans="1:57" ht="128.25" x14ac:dyDescent="0.25">
      <c r="D140" s="4" t="s">
        <v>181</v>
      </c>
      <c r="E140" s="4" t="s">
        <v>5</v>
      </c>
      <c r="F140" s="4"/>
      <c r="G140" s="4"/>
      <c r="H140" s="4" t="s">
        <v>48</v>
      </c>
      <c r="I140" s="4" t="s">
        <v>49</v>
      </c>
      <c r="J140" s="4" t="s">
        <v>363</v>
      </c>
      <c r="K140" s="4" t="s">
        <v>537</v>
      </c>
      <c r="L140" s="4" t="s">
        <v>193</v>
      </c>
      <c r="M140" s="4" t="s">
        <v>538</v>
      </c>
      <c r="N140" s="4" t="s">
        <v>127</v>
      </c>
      <c r="O140" s="4" t="s">
        <v>533</v>
      </c>
      <c r="P140" s="4" t="s">
        <v>534</v>
      </c>
      <c r="Q140" s="11">
        <v>1</v>
      </c>
      <c r="R140" s="4" t="s">
        <v>57</v>
      </c>
      <c r="S140" s="4" t="s">
        <v>539</v>
      </c>
      <c r="T140" s="4" t="s">
        <v>59</v>
      </c>
      <c r="U140" s="4">
        <v>73</v>
      </c>
      <c r="V140" s="12" t="s">
        <v>536</v>
      </c>
      <c r="W140" s="13" t="str">
        <f>+VLOOKUP(V140,[2]Filtros!$G$8:$H$478,2,FALSE)</f>
        <v>Estudio y Diseño de Proyectos</v>
      </c>
      <c r="X140" s="14">
        <v>17800</v>
      </c>
      <c r="Y140" s="14">
        <v>0</v>
      </c>
      <c r="Z140" s="14">
        <v>0</v>
      </c>
      <c r="AA140" s="14">
        <v>0</v>
      </c>
      <c r="AB140" s="14">
        <f t="shared" si="21"/>
        <v>17800</v>
      </c>
      <c r="AC140" s="15">
        <v>1</v>
      </c>
      <c r="AD140" s="15"/>
      <c r="AE140" s="15"/>
      <c r="AF140" s="11"/>
      <c r="AG140" s="11"/>
      <c r="AH140" s="11"/>
      <c r="AI140" s="11"/>
      <c r="AJ140" s="11"/>
      <c r="AK140" s="11"/>
      <c r="AL140" s="11"/>
      <c r="AM140" s="11"/>
      <c r="AN140" s="11"/>
      <c r="AO140" s="16">
        <f t="shared" si="24"/>
        <v>1</v>
      </c>
      <c r="AP140" s="14">
        <v>17800</v>
      </c>
      <c r="AQ140" s="14"/>
      <c r="AR140" s="14"/>
      <c r="AS140" s="14"/>
      <c r="AT140" s="14"/>
      <c r="AU140" s="14"/>
      <c r="AV140" s="14"/>
      <c r="AW140" s="14"/>
      <c r="AX140" s="14"/>
      <c r="AY140" s="14"/>
      <c r="AZ140" s="14"/>
      <c r="BA140" s="14"/>
      <c r="BB140" s="14">
        <f t="shared" si="20"/>
        <v>17800</v>
      </c>
      <c r="BC140" s="17" t="s">
        <v>66</v>
      </c>
    </row>
    <row r="141" spans="1:57" ht="128.25" x14ac:dyDescent="0.25">
      <c r="D141" s="4" t="s">
        <v>181</v>
      </c>
      <c r="E141" s="4" t="s">
        <v>5</v>
      </c>
      <c r="F141" s="4"/>
      <c r="G141" s="4"/>
      <c r="H141" s="4" t="s">
        <v>48</v>
      </c>
      <c r="I141" s="4" t="s">
        <v>49</v>
      </c>
      <c r="J141" s="4" t="s">
        <v>370</v>
      </c>
      <c r="K141" s="4" t="s">
        <v>540</v>
      </c>
      <c r="L141" s="4" t="s">
        <v>541</v>
      </c>
      <c r="M141" s="4" t="s">
        <v>542</v>
      </c>
      <c r="N141" s="4" t="s">
        <v>54</v>
      </c>
      <c r="O141" s="4" t="s">
        <v>543</v>
      </c>
      <c r="P141" s="4" t="s">
        <v>544</v>
      </c>
      <c r="Q141" s="11">
        <v>1</v>
      </c>
      <c r="R141" s="4" t="s">
        <v>57</v>
      </c>
      <c r="S141" s="4" t="s">
        <v>545</v>
      </c>
      <c r="T141" s="4" t="s">
        <v>59</v>
      </c>
      <c r="U141" s="4">
        <v>73</v>
      </c>
      <c r="V141" s="12" t="s">
        <v>546</v>
      </c>
      <c r="W141" s="13" t="str">
        <f>+VLOOKUP(V141,[2]Filtros!$G$8:$H$478,2,FALSE)</f>
        <v>Honorarios por Contratos Civiles de Servicios</v>
      </c>
      <c r="X141" s="14">
        <v>32000</v>
      </c>
      <c r="Y141" s="14">
        <v>0</v>
      </c>
      <c r="Z141" s="14">
        <v>0</v>
      </c>
      <c r="AA141" s="14">
        <v>0</v>
      </c>
      <c r="AB141" s="14">
        <f t="shared" si="21"/>
        <v>32000</v>
      </c>
      <c r="AC141" s="15">
        <v>0.33329999999999999</v>
      </c>
      <c r="AD141" s="15">
        <v>0.33329999999999999</v>
      </c>
      <c r="AE141" s="15">
        <v>0.33329999999999999</v>
      </c>
      <c r="AF141" s="11"/>
      <c r="AG141" s="11"/>
      <c r="AH141" s="11"/>
      <c r="AI141" s="11"/>
      <c r="AJ141" s="11"/>
      <c r="AK141" s="11"/>
      <c r="AL141" s="11"/>
      <c r="AM141" s="11"/>
      <c r="AN141" s="11"/>
      <c r="AO141" s="16">
        <f t="shared" si="24"/>
        <v>0.99990000000000001</v>
      </c>
      <c r="AP141" s="14">
        <f>+AB141/3</f>
        <v>10666.666666666666</v>
      </c>
      <c r="AQ141" s="14">
        <f>+AP141</f>
        <v>10666.666666666666</v>
      </c>
      <c r="AR141" s="14">
        <f>+AQ141</f>
        <v>10666.666666666666</v>
      </c>
      <c r="AS141" s="14"/>
      <c r="AT141" s="14"/>
      <c r="AU141" s="14"/>
      <c r="AV141" s="14"/>
      <c r="AW141" s="14"/>
      <c r="AX141" s="14"/>
      <c r="AY141" s="14"/>
      <c r="AZ141" s="14"/>
      <c r="BA141" s="14"/>
      <c r="BB141" s="14">
        <f t="shared" si="20"/>
        <v>32000</v>
      </c>
      <c r="BC141" s="17" t="s">
        <v>66</v>
      </c>
    </row>
    <row r="142" spans="1:57" ht="128.25" x14ac:dyDescent="0.25">
      <c r="D142" s="4" t="s">
        <v>181</v>
      </c>
      <c r="E142" s="4" t="s">
        <v>5</v>
      </c>
      <c r="F142" s="4"/>
      <c r="G142" s="4"/>
      <c r="H142" s="4" t="s">
        <v>48</v>
      </c>
      <c r="I142" s="4" t="s">
        <v>49</v>
      </c>
      <c r="J142" s="4" t="s">
        <v>370</v>
      </c>
      <c r="K142" s="4" t="s">
        <v>547</v>
      </c>
      <c r="L142" s="4" t="s">
        <v>548</v>
      </c>
      <c r="M142" s="4" t="s">
        <v>487</v>
      </c>
      <c r="N142" s="4" t="s">
        <v>127</v>
      </c>
      <c r="O142" s="4" t="s">
        <v>543</v>
      </c>
      <c r="P142" s="4" t="s">
        <v>544</v>
      </c>
      <c r="Q142" s="11">
        <v>1</v>
      </c>
      <c r="R142" s="4" t="s">
        <v>57</v>
      </c>
      <c r="S142" s="4" t="s">
        <v>549</v>
      </c>
      <c r="T142" s="4" t="s">
        <v>59</v>
      </c>
      <c r="U142" s="4">
        <v>73</v>
      </c>
      <c r="V142" s="12" t="s">
        <v>546</v>
      </c>
      <c r="W142" s="13" t="str">
        <f>+VLOOKUP(V142,[2]Filtros!$G$8:$H$478,2,FALSE)</f>
        <v>Honorarios por Contratos Civiles de Servicios</v>
      </c>
      <c r="X142" s="14">
        <v>2000</v>
      </c>
      <c r="Y142" s="14">
        <v>0</v>
      </c>
      <c r="Z142" s="14">
        <v>0</v>
      </c>
      <c r="AA142" s="14">
        <v>0</v>
      </c>
      <c r="AB142" s="14">
        <f t="shared" si="21"/>
        <v>2000</v>
      </c>
      <c r="AC142" s="15">
        <v>1</v>
      </c>
      <c r="AD142" s="15"/>
      <c r="AE142" s="15"/>
      <c r="AF142" s="11"/>
      <c r="AG142" s="11"/>
      <c r="AH142" s="11"/>
      <c r="AI142" s="11"/>
      <c r="AJ142" s="11"/>
      <c r="AK142" s="11"/>
      <c r="AL142" s="11"/>
      <c r="AM142" s="11"/>
      <c r="AN142" s="11"/>
      <c r="AO142" s="16">
        <f t="shared" si="24"/>
        <v>1</v>
      </c>
      <c r="AP142" s="14">
        <v>2000</v>
      </c>
      <c r="AQ142" s="14"/>
      <c r="AR142" s="14">
        <f>+AQ142</f>
        <v>0</v>
      </c>
      <c r="AS142" s="14"/>
      <c r="AT142" s="14"/>
      <c r="AU142" s="14"/>
      <c r="AV142" s="14"/>
      <c r="AW142" s="14"/>
      <c r="AX142" s="14"/>
      <c r="AY142" s="14"/>
      <c r="AZ142" s="14"/>
      <c r="BA142" s="14"/>
      <c r="BB142" s="14">
        <f t="shared" si="20"/>
        <v>2000</v>
      </c>
      <c r="BC142" s="17" t="s">
        <v>66</v>
      </c>
    </row>
    <row r="143" spans="1:57" ht="128.25" x14ac:dyDescent="0.25">
      <c r="D143" s="4" t="s">
        <v>361</v>
      </c>
      <c r="E143" s="4" t="s">
        <v>5</v>
      </c>
      <c r="F143" s="4"/>
      <c r="G143" s="4"/>
      <c r="H143" s="4" t="s">
        <v>48</v>
      </c>
      <c r="I143" s="4" t="s">
        <v>49</v>
      </c>
      <c r="J143" s="4" t="s">
        <v>550</v>
      </c>
      <c r="K143" s="4" t="s">
        <v>540</v>
      </c>
      <c r="L143" s="4" t="s">
        <v>551</v>
      </c>
      <c r="M143" s="4" t="s">
        <v>552</v>
      </c>
      <c r="N143" s="4" t="s">
        <v>54</v>
      </c>
      <c r="O143" s="4" t="s">
        <v>543</v>
      </c>
      <c r="P143" s="4" t="s">
        <v>544</v>
      </c>
      <c r="Q143" s="11">
        <v>1</v>
      </c>
      <c r="R143" s="4" t="s">
        <v>57</v>
      </c>
      <c r="S143" s="4" t="s">
        <v>549</v>
      </c>
      <c r="T143" s="4" t="s">
        <v>59</v>
      </c>
      <c r="U143" s="4">
        <v>73</v>
      </c>
      <c r="V143" s="12" t="s">
        <v>546</v>
      </c>
      <c r="W143" s="13" t="str">
        <f>+VLOOKUP(V143,[2]Filtros!$G$8:$H$478,2,FALSE)</f>
        <v>Honorarios por Contratos Civiles de Servicios</v>
      </c>
      <c r="X143" s="14">
        <v>28800</v>
      </c>
      <c r="Y143" s="14">
        <v>0</v>
      </c>
      <c r="Z143" s="14">
        <v>0</v>
      </c>
      <c r="AA143" s="14">
        <v>0</v>
      </c>
      <c r="AB143" s="14">
        <f t="shared" si="21"/>
        <v>28800</v>
      </c>
      <c r="AC143" s="15">
        <v>0.33329999999999999</v>
      </c>
      <c r="AD143" s="15">
        <v>0.33329999999999999</v>
      </c>
      <c r="AE143" s="15">
        <v>0.33329999999999999</v>
      </c>
      <c r="AF143" s="11"/>
      <c r="AG143" s="11"/>
      <c r="AH143" s="11"/>
      <c r="AI143" s="11"/>
      <c r="AJ143" s="11"/>
      <c r="AK143" s="11"/>
      <c r="AL143" s="11"/>
      <c r="AM143" s="11"/>
      <c r="AN143" s="11"/>
      <c r="AO143" s="16">
        <f t="shared" si="24"/>
        <v>0.99990000000000001</v>
      </c>
      <c r="AP143" s="14">
        <f>+AB143/3</f>
        <v>9600</v>
      </c>
      <c r="AQ143" s="14">
        <f>+AB143/3</f>
        <v>9600</v>
      </c>
      <c r="AR143" s="14">
        <f>+AQ143</f>
        <v>9600</v>
      </c>
      <c r="AS143" s="14"/>
      <c r="AT143" s="14"/>
      <c r="AU143" s="14"/>
      <c r="AV143" s="14"/>
      <c r="AW143" s="14"/>
      <c r="AX143" s="14"/>
      <c r="AY143" s="14"/>
      <c r="AZ143" s="14"/>
      <c r="BA143" s="14"/>
      <c r="BB143" s="14">
        <f t="shared" si="20"/>
        <v>28800</v>
      </c>
      <c r="BC143" s="17" t="s">
        <v>66</v>
      </c>
    </row>
    <row r="144" spans="1:57" ht="128.25" x14ac:dyDescent="0.25">
      <c r="D144" s="4" t="s">
        <v>181</v>
      </c>
      <c r="E144" s="4" t="s">
        <v>553</v>
      </c>
      <c r="F144" s="4"/>
      <c r="G144" s="4"/>
      <c r="H144" s="4" t="s">
        <v>48</v>
      </c>
      <c r="I144" s="4" t="s">
        <v>49</v>
      </c>
      <c r="J144" s="4" t="s">
        <v>550</v>
      </c>
      <c r="K144" s="4" t="s">
        <v>554</v>
      </c>
      <c r="L144" s="4" t="s">
        <v>541</v>
      </c>
      <c r="M144" s="4" t="s">
        <v>542</v>
      </c>
      <c r="N144" s="4" t="s">
        <v>54</v>
      </c>
      <c r="O144" s="4" t="s">
        <v>555</v>
      </c>
      <c r="P144" s="4" t="s">
        <v>544</v>
      </c>
      <c r="Q144" s="11">
        <v>1</v>
      </c>
      <c r="R144" s="4" t="s">
        <v>57</v>
      </c>
      <c r="S144" s="4" t="s">
        <v>556</v>
      </c>
      <c r="T144" s="4" t="s">
        <v>59</v>
      </c>
      <c r="U144" s="4">
        <v>73</v>
      </c>
      <c r="V144" s="12" t="s">
        <v>557</v>
      </c>
      <c r="W144" s="13" t="str">
        <f>+VLOOKUP(V144,[2]Filtros!$G$8:$H$478,2,FALSE)</f>
        <v>Capacitación para la Ciudadanía en General</v>
      </c>
      <c r="X144" s="14">
        <v>30000</v>
      </c>
      <c r="Y144" s="14">
        <v>0</v>
      </c>
      <c r="Z144" s="14">
        <v>0</v>
      </c>
      <c r="AA144" s="14">
        <v>0</v>
      </c>
      <c r="AB144" s="14">
        <f t="shared" si="21"/>
        <v>30000</v>
      </c>
      <c r="AC144" s="15">
        <v>1</v>
      </c>
      <c r="AD144" s="15"/>
      <c r="AE144" s="15"/>
      <c r="AF144" s="11"/>
      <c r="AG144" s="11"/>
      <c r="AH144" s="11"/>
      <c r="AI144" s="11"/>
      <c r="AJ144" s="11"/>
      <c r="AK144" s="11"/>
      <c r="AL144" s="11"/>
      <c r="AM144" s="11"/>
      <c r="AN144" s="11"/>
      <c r="AO144" s="16">
        <f t="shared" si="24"/>
        <v>1</v>
      </c>
      <c r="AP144" s="14">
        <v>30000</v>
      </c>
      <c r="AQ144" s="14"/>
      <c r="AR144" s="14">
        <f>+AQ144</f>
        <v>0</v>
      </c>
      <c r="AS144" s="14"/>
      <c r="AT144" s="14"/>
      <c r="AU144" s="14"/>
      <c r="AV144" s="14"/>
      <c r="AW144" s="14"/>
      <c r="AX144" s="14"/>
      <c r="AY144" s="14"/>
      <c r="AZ144" s="14"/>
      <c r="BA144" s="14"/>
      <c r="BB144" s="14">
        <f t="shared" si="20"/>
        <v>30000</v>
      </c>
      <c r="BC144" s="17" t="s">
        <v>66</v>
      </c>
    </row>
    <row r="145" spans="4:57" s="45" customFormat="1" ht="128.25" x14ac:dyDescent="0.25">
      <c r="D145" s="34" t="s">
        <v>181</v>
      </c>
      <c r="E145" s="34" t="s">
        <v>558</v>
      </c>
      <c r="F145" s="34"/>
      <c r="G145" s="34"/>
      <c r="H145" s="34" t="s">
        <v>48</v>
      </c>
      <c r="I145" s="34" t="s">
        <v>49</v>
      </c>
      <c r="J145" s="34" t="s">
        <v>550</v>
      </c>
      <c r="K145" s="34" t="s">
        <v>559</v>
      </c>
      <c r="L145" s="34" t="s">
        <v>560</v>
      </c>
      <c r="M145" s="34" t="s">
        <v>542</v>
      </c>
      <c r="N145" s="34" t="s">
        <v>54</v>
      </c>
      <c r="O145" s="34" t="s">
        <v>561</v>
      </c>
      <c r="P145" s="34" t="s">
        <v>562</v>
      </c>
      <c r="Q145" s="35">
        <v>1</v>
      </c>
      <c r="R145" s="34" t="s">
        <v>57</v>
      </c>
      <c r="S145" s="34" t="s">
        <v>563</v>
      </c>
      <c r="T145" s="34" t="s">
        <v>59</v>
      </c>
      <c r="U145" s="34">
        <v>73</v>
      </c>
      <c r="V145" s="36" t="s">
        <v>564</v>
      </c>
      <c r="W145" s="37" t="str">
        <f>+VLOOKUP(V145,[2]Filtros!$G$8:$H$478,2,FALSE)</f>
        <v>Insumos,   Materiales   y   Suministros   para   Construcción,   Electricidad,   Plomería,   Carpintería,   Señalización   Vial,
Navegación, Contra Incendios y Placas</v>
      </c>
      <c r="X145" s="38">
        <v>253500</v>
      </c>
      <c r="Y145" s="38">
        <v>0</v>
      </c>
      <c r="Z145" s="38">
        <v>0</v>
      </c>
      <c r="AA145" s="38">
        <v>0</v>
      </c>
      <c r="AB145" s="38">
        <v>0</v>
      </c>
      <c r="AC145" s="39"/>
      <c r="AD145" s="39"/>
      <c r="AE145" s="39"/>
      <c r="AF145" s="35"/>
      <c r="AG145" s="35"/>
      <c r="AH145" s="35"/>
      <c r="AI145" s="35"/>
      <c r="AJ145" s="35"/>
      <c r="AK145" s="35"/>
      <c r="AL145" s="35"/>
      <c r="AM145" s="35"/>
      <c r="AN145" s="35"/>
      <c r="AO145" s="43">
        <f t="shared" si="24"/>
        <v>0</v>
      </c>
      <c r="AP145" s="38"/>
      <c r="AQ145" s="38"/>
      <c r="AR145" s="38">
        <v>253500</v>
      </c>
      <c r="AS145" s="38"/>
      <c r="AT145" s="38"/>
      <c r="AU145" s="38"/>
      <c r="AV145" s="38"/>
      <c r="AW145" s="38"/>
      <c r="AX145" s="38"/>
      <c r="AY145" s="38"/>
      <c r="AZ145" s="38"/>
      <c r="BA145" s="38"/>
      <c r="BB145" s="38">
        <f>AB145</f>
        <v>0</v>
      </c>
      <c r="BC145" s="41" t="s">
        <v>66</v>
      </c>
      <c r="BD145" s="34" t="s">
        <v>565</v>
      </c>
      <c r="BE145" s="46"/>
    </row>
    <row r="146" spans="4:57" s="45" customFormat="1" ht="128.25" x14ac:dyDescent="0.25">
      <c r="D146" s="34" t="s">
        <v>181</v>
      </c>
      <c r="E146" s="34" t="s">
        <v>182</v>
      </c>
      <c r="F146" s="34"/>
      <c r="G146" s="34"/>
      <c r="H146" s="34" t="s">
        <v>48</v>
      </c>
      <c r="I146" s="34" t="s">
        <v>49</v>
      </c>
      <c r="J146" s="34" t="s">
        <v>550</v>
      </c>
      <c r="K146" s="34" t="s">
        <v>566</v>
      </c>
      <c r="L146" s="34" t="s">
        <v>560</v>
      </c>
      <c r="M146" s="34" t="s">
        <v>542</v>
      </c>
      <c r="N146" s="34" t="s">
        <v>54</v>
      </c>
      <c r="O146" s="34" t="s">
        <v>100</v>
      </c>
      <c r="P146" s="34" t="s">
        <v>567</v>
      </c>
      <c r="Q146" s="35">
        <v>1</v>
      </c>
      <c r="R146" s="34" t="s">
        <v>57</v>
      </c>
      <c r="S146" s="34" t="s">
        <v>563</v>
      </c>
      <c r="T146" s="34" t="s">
        <v>59</v>
      </c>
      <c r="U146" s="34">
        <v>73</v>
      </c>
      <c r="V146" s="36" t="s">
        <v>564</v>
      </c>
      <c r="W146" s="37" t="str">
        <f>+VLOOKUP(V146,[2]Filtros!$G$8:$H$478,2,FALSE)</f>
        <v>Insumos,   Materiales   y   Suministros   para   Construcción,   Electricidad,   Plomería,   Carpintería,   Señalización   Vial,
Navegación, Contra Incendios y Placas</v>
      </c>
      <c r="X146" s="38">
        <v>437500</v>
      </c>
      <c r="Y146" s="38">
        <v>0</v>
      </c>
      <c r="Z146" s="38">
        <v>0</v>
      </c>
      <c r="AA146" s="38">
        <v>0</v>
      </c>
      <c r="AB146" s="38">
        <v>0</v>
      </c>
      <c r="AC146" s="39"/>
      <c r="AD146" s="39"/>
      <c r="AE146" s="39"/>
      <c r="AF146" s="35"/>
      <c r="AG146" s="35"/>
      <c r="AH146" s="35"/>
      <c r="AI146" s="35"/>
      <c r="AJ146" s="35"/>
      <c r="AK146" s="35"/>
      <c r="AL146" s="35"/>
      <c r="AM146" s="35"/>
      <c r="AN146" s="35"/>
      <c r="AO146" s="43">
        <f t="shared" si="24"/>
        <v>0</v>
      </c>
      <c r="AP146" s="38">
        <f>+AB146/2</f>
        <v>0</v>
      </c>
      <c r="AQ146" s="38">
        <f>+AP146</f>
        <v>0</v>
      </c>
      <c r="AR146" s="38"/>
      <c r="AS146" s="38"/>
      <c r="AT146" s="38"/>
      <c r="AU146" s="38"/>
      <c r="AV146" s="38"/>
      <c r="AW146" s="38"/>
      <c r="AX146" s="38"/>
      <c r="AY146" s="38"/>
      <c r="AZ146" s="38"/>
      <c r="BA146" s="38"/>
      <c r="BB146" s="38">
        <f t="shared" si="20"/>
        <v>0</v>
      </c>
      <c r="BC146" s="41" t="s">
        <v>66</v>
      </c>
      <c r="BD146" s="34" t="s">
        <v>565</v>
      </c>
      <c r="BE146" s="46"/>
    </row>
    <row r="147" spans="4:57" s="45" customFormat="1" ht="128.25" x14ac:dyDescent="0.25">
      <c r="D147" s="34" t="s">
        <v>181</v>
      </c>
      <c r="E147" s="34" t="s">
        <v>469</v>
      </c>
      <c r="F147" s="34"/>
      <c r="G147" s="34"/>
      <c r="H147" s="34" t="s">
        <v>48</v>
      </c>
      <c r="I147" s="34" t="s">
        <v>49</v>
      </c>
      <c r="J147" s="34" t="s">
        <v>550</v>
      </c>
      <c r="K147" s="34" t="s">
        <v>568</v>
      </c>
      <c r="L147" s="34" t="s">
        <v>560</v>
      </c>
      <c r="M147" s="34" t="s">
        <v>542</v>
      </c>
      <c r="N147" s="34" t="s">
        <v>54</v>
      </c>
      <c r="O147" s="34" t="s">
        <v>569</v>
      </c>
      <c r="P147" s="34" t="s">
        <v>570</v>
      </c>
      <c r="Q147" s="35">
        <v>1</v>
      </c>
      <c r="R147" s="34" t="s">
        <v>57</v>
      </c>
      <c r="S147" s="34" t="s">
        <v>563</v>
      </c>
      <c r="T147" s="34" t="s">
        <v>59</v>
      </c>
      <c r="U147" s="34">
        <v>73</v>
      </c>
      <c r="V147" s="36" t="s">
        <v>564</v>
      </c>
      <c r="W147" s="37" t="str">
        <f>+VLOOKUP(V147,[2]Filtros!$G$8:$H$478,2,FALSE)</f>
        <v>Insumos,   Materiales   y   Suministros   para   Construcción,   Electricidad,   Plomería,   Carpintería,   Señalización   Vial,
Navegación, Contra Incendios y Placas</v>
      </c>
      <c r="X147" s="38">
        <v>5562.5</v>
      </c>
      <c r="Y147" s="38">
        <v>0</v>
      </c>
      <c r="Z147" s="38">
        <v>0</v>
      </c>
      <c r="AA147" s="38">
        <v>0</v>
      </c>
      <c r="AB147" s="38">
        <v>0</v>
      </c>
      <c r="AC147" s="39"/>
      <c r="AD147" s="39"/>
      <c r="AE147" s="39"/>
      <c r="AF147" s="35"/>
      <c r="AG147" s="35"/>
      <c r="AH147" s="35"/>
      <c r="AI147" s="35"/>
      <c r="AJ147" s="35"/>
      <c r="AK147" s="35"/>
      <c r="AL147" s="35"/>
      <c r="AM147" s="35"/>
      <c r="AN147" s="35"/>
      <c r="AO147" s="43">
        <f t="shared" si="24"/>
        <v>0</v>
      </c>
      <c r="AP147" s="38"/>
      <c r="AQ147" s="38">
        <v>5562.5</v>
      </c>
      <c r="AR147" s="38"/>
      <c r="AS147" s="38"/>
      <c r="AT147" s="38"/>
      <c r="AU147" s="38"/>
      <c r="AV147" s="38"/>
      <c r="AW147" s="38"/>
      <c r="AX147" s="38"/>
      <c r="AY147" s="38"/>
      <c r="AZ147" s="38"/>
      <c r="BA147" s="38"/>
      <c r="BB147" s="38">
        <f>AB147</f>
        <v>0</v>
      </c>
      <c r="BC147" s="41" t="s">
        <v>66</v>
      </c>
      <c r="BD147" s="34" t="s">
        <v>565</v>
      </c>
      <c r="BE147" s="46"/>
    </row>
    <row r="148" spans="4:57" s="71" customFormat="1" ht="228" x14ac:dyDescent="0.25">
      <c r="D148" s="72" t="s">
        <v>181</v>
      </c>
      <c r="E148" s="72" t="s">
        <v>469</v>
      </c>
      <c r="F148" s="72"/>
      <c r="G148" s="72"/>
      <c r="H148" s="72" t="s">
        <v>48</v>
      </c>
      <c r="I148" s="72" t="s">
        <v>49</v>
      </c>
      <c r="J148" s="72" t="s">
        <v>550</v>
      </c>
      <c r="K148" s="72" t="s">
        <v>571</v>
      </c>
      <c r="L148" s="72" t="s">
        <v>572</v>
      </c>
      <c r="M148" s="72" t="s">
        <v>573</v>
      </c>
      <c r="N148" s="72" t="s">
        <v>54</v>
      </c>
      <c r="O148" s="72" t="s">
        <v>574</v>
      </c>
      <c r="P148" s="72" t="s">
        <v>575</v>
      </c>
      <c r="Q148" s="73">
        <v>1</v>
      </c>
      <c r="R148" s="72" t="s">
        <v>57</v>
      </c>
      <c r="S148" s="72" t="s">
        <v>563</v>
      </c>
      <c r="T148" s="72" t="s">
        <v>59</v>
      </c>
      <c r="U148" s="72">
        <v>73</v>
      </c>
      <c r="V148" s="74" t="s">
        <v>564</v>
      </c>
      <c r="W148" s="75" t="s">
        <v>576</v>
      </c>
      <c r="X148" s="76">
        <v>0</v>
      </c>
      <c r="Y148" s="76">
        <v>0</v>
      </c>
      <c r="Z148" s="76">
        <v>0</v>
      </c>
      <c r="AA148" s="76">
        <f>97500+696500</f>
        <v>794000</v>
      </c>
      <c r="AB148" s="76">
        <f>696500+97500</f>
        <v>794000</v>
      </c>
      <c r="AC148" s="77"/>
      <c r="AD148" s="77"/>
      <c r="AE148" s="77">
        <v>1</v>
      </c>
      <c r="AF148" s="78" t="s">
        <v>66</v>
      </c>
      <c r="AG148" s="73"/>
      <c r="AH148" s="73"/>
      <c r="AI148" s="73"/>
      <c r="AJ148" s="73"/>
      <c r="AK148" s="73"/>
      <c r="AL148" s="73"/>
      <c r="AM148" s="73"/>
      <c r="AN148" s="73"/>
      <c r="AO148" s="79"/>
      <c r="AP148" s="76"/>
      <c r="AQ148" s="76"/>
      <c r="AR148" s="76"/>
      <c r="AS148" s="76"/>
      <c r="AT148" s="76"/>
      <c r="AU148" s="76"/>
      <c r="AV148" s="76"/>
      <c r="AW148" s="76"/>
      <c r="AX148" s="76"/>
      <c r="AY148" s="76"/>
      <c r="AZ148" s="76"/>
      <c r="BA148" s="76"/>
      <c r="BB148" s="76">
        <f>AB148</f>
        <v>794000</v>
      </c>
      <c r="BC148" s="78" t="s">
        <v>66</v>
      </c>
      <c r="BD148" s="72" t="s">
        <v>577</v>
      </c>
      <c r="BE148" s="72" t="s">
        <v>578</v>
      </c>
    </row>
    <row r="149" spans="4:57" s="45" customFormat="1" ht="128.25" x14ac:dyDescent="0.25">
      <c r="D149" s="34" t="s">
        <v>181</v>
      </c>
      <c r="E149" s="34" t="s">
        <v>469</v>
      </c>
      <c r="F149" s="34"/>
      <c r="G149" s="34"/>
      <c r="H149" s="34" t="s">
        <v>48</v>
      </c>
      <c r="I149" s="34" t="s">
        <v>49</v>
      </c>
      <c r="J149" s="34" t="s">
        <v>550</v>
      </c>
      <c r="K149" s="34" t="s">
        <v>579</v>
      </c>
      <c r="L149" s="34" t="s">
        <v>560</v>
      </c>
      <c r="M149" s="34" t="s">
        <v>542</v>
      </c>
      <c r="N149" s="34" t="s">
        <v>54</v>
      </c>
      <c r="O149" s="34" t="s">
        <v>359</v>
      </c>
      <c r="P149" s="34" t="s">
        <v>580</v>
      </c>
      <c r="Q149" s="35">
        <v>1</v>
      </c>
      <c r="R149" s="34" t="s">
        <v>57</v>
      </c>
      <c r="S149" s="34" t="s">
        <v>563</v>
      </c>
      <c r="T149" s="34" t="s">
        <v>59</v>
      </c>
      <c r="U149" s="34">
        <v>73</v>
      </c>
      <c r="V149" s="36" t="s">
        <v>564</v>
      </c>
      <c r="W149" s="37" t="str">
        <f>+VLOOKUP(V149,[2]Filtros!$G$8:$H$478,2,FALSE)</f>
        <v>Insumos,   Materiales   y   Suministros   para   Construcción,   Electricidad,   Plomería,   Carpintería,   Señalización   Vial,
Navegación, Contra Incendios y Placas</v>
      </c>
      <c r="X149" s="38">
        <v>67500</v>
      </c>
      <c r="Y149" s="38">
        <v>0</v>
      </c>
      <c r="Z149" s="38">
        <v>67500</v>
      </c>
      <c r="AA149" s="38">
        <v>0</v>
      </c>
      <c r="AB149" s="38">
        <f t="shared" si="21"/>
        <v>0</v>
      </c>
      <c r="AC149" s="39"/>
      <c r="AD149" s="39"/>
      <c r="AE149" s="39"/>
      <c r="AF149" s="35"/>
      <c r="AG149" s="35"/>
      <c r="AH149" s="35"/>
      <c r="AI149" s="35"/>
      <c r="AJ149" s="35"/>
      <c r="AK149" s="35"/>
      <c r="AL149" s="35"/>
      <c r="AM149" s="35"/>
      <c r="AN149" s="35"/>
      <c r="AO149" s="43">
        <f t="shared" si="24"/>
        <v>0</v>
      </c>
      <c r="AP149" s="38"/>
      <c r="AQ149" s="38">
        <v>67500</v>
      </c>
      <c r="AR149" s="38"/>
      <c r="AS149" s="38"/>
      <c r="AT149" s="38"/>
      <c r="AU149" s="38"/>
      <c r="AV149" s="38"/>
      <c r="AW149" s="38"/>
      <c r="AX149" s="38"/>
      <c r="AY149" s="38"/>
      <c r="AZ149" s="38"/>
      <c r="BA149" s="38"/>
      <c r="BB149" s="38">
        <f>AB149</f>
        <v>0</v>
      </c>
      <c r="BC149" s="41" t="s">
        <v>66</v>
      </c>
      <c r="BD149" s="34" t="s">
        <v>581</v>
      </c>
      <c r="BE149" s="46"/>
    </row>
    <row r="150" spans="4:57" ht="128.25" x14ac:dyDescent="0.25">
      <c r="D150" s="4" t="s">
        <v>181</v>
      </c>
      <c r="E150" s="4" t="s">
        <v>582</v>
      </c>
      <c r="F150" s="4"/>
      <c r="G150" s="4"/>
      <c r="H150" s="4" t="s">
        <v>48</v>
      </c>
      <c r="I150" s="4" t="s">
        <v>49</v>
      </c>
      <c r="J150" s="4" t="s">
        <v>550</v>
      </c>
      <c r="K150" s="4" t="s">
        <v>583</v>
      </c>
      <c r="L150" s="4" t="s">
        <v>548</v>
      </c>
      <c r="M150" s="4" t="s">
        <v>487</v>
      </c>
      <c r="N150" s="4" t="s">
        <v>127</v>
      </c>
      <c r="O150" s="4" t="s">
        <v>561</v>
      </c>
      <c r="P150" s="4" t="s">
        <v>562</v>
      </c>
      <c r="Q150" s="11">
        <v>1</v>
      </c>
      <c r="R150" s="4" t="s">
        <v>57</v>
      </c>
      <c r="S150" s="4" t="s">
        <v>584</v>
      </c>
      <c r="T150" s="4" t="s">
        <v>59</v>
      </c>
      <c r="U150" s="4">
        <v>73</v>
      </c>
      <c r="V150" s="12" t="s">
        <v>564</v>
      </c>
      <c r="W150" s="13" t="str">
        <f>+VLOOKUP(V150,[2]Filtros!$G$8:$H$478,2,FALSE)</f>
        <v>Insumos,   Materiales   y   Suministros   para   Construcción,   Electricidad,   Plomería,   Carpintería,   Señalización   Vial,
Navegación, Contra Incendios y Placas</v>
      </c>
      <c r="X150" s="14">
        <v>200000</v>
      </c>
      <c r="Y150" s="14">
        <v>0</v>
      </c>
      <c r="Z150" s="14">
        <v>0</v>
      </c>
      <c r="AA150" s="14">
        <v>0</v>
      </c>
      <c r="AB150" s="14">
        <f t="shared" si="21"/>
        <v>200000</v>
      </c>
      <c r="AC150" s="15">
        <v>0.33329999999999999</v>
      </c>
      <c r="AD150" s="15">
        <v>0.33329999999999999</v>
      </c>
      <c r="AE150" s="15">
        <v>0.33329999999999999</v>
      </c>
      <c r="AF150" s="11"/>
      <c r="AG150" s="11"/>
      <c r="AH150" s="11"/>
      <c r="AI150" s="11"/>
      <c r="AJ150" s="11"/>
      <c r="AK150" s="11"/>
      <c r="AL150" s="11"/>
      <c r="AM150" s="11"/>
      <c r="AN150" s="11"/>
      <c r="AO150" s="16">
        <f t="shared" si="24"/>
        <v>0.99990000000000001</v>
      </c>
      <c r="AP150" s="14">
        <f>+AB150/3</f>
        <v>66666.666666666672</v>
      </c>
      <c r="AQ150" s="14">
        <f>+AB150/3</f>
        <v>66666.666666666672</v>
      </c>
      <c r="AR150" s="14">
        <f>+AB150/3</f>
        <v>66666.666666666672</v>
      </c>
      <c r="AS150" s="14"/>
      <c r="AT150" s="14"/>
      <c r="AU150" s="14"/>
      <c r="AV150" s="14"/>
      <c r="AW150" s="14"/>
      <c r="AX150" s="14"/>
      <c r="AY150" s="14"/>
      <c r="AZ150" s="14"/>
      <c r="BA150" s="14"/>
      <c r="BB150" s="14">
        <f t="shared" si="20"/>
        <v>200000</v>
      </c>
      <c r="BC150" s="17" t="s">
        <v>66</v>
      </c>
    </row>
    <row r="151" spans="4:57" ht="128.25" x14ac:dyDescent="0.25">
      <c r="D151" s="4" t="s">
        <v>181</v>
      </c>
      <c r="E151" s="4" t="s">
        <v>531</v>
      </c>
      <c r="F151" s="4"/>
      <c r="G151" s="4"/>
      <c r="H151" s="4" t="s">
        <v>48</v>
      </c>
      <c r="I151" s="4" t="s">
        <v>49</v>
      </c>
      <c r="J151" s="4" t="s">
        <v>550</v>
      </c>
      <c r="K151" s="4" t="s">
        <v>585</v>
      </c>
      <c r="L151" s="4" t="s">
        <v>586</v>
      </c>
      <c r="M151" s="4" t="s">
        <v>542</v>
      </c>
      <c r="N151" s="4" t="s">
        <v>54</v>
      </c>
      <c r="O151" s="4" t="s">
        <v>587</v>
      </c>
      <c r="P151" s="4" t="s">
        <v>588</v>
      </c>
      <c r="Q151" s="11">
        <v>1</v>
      </c>
      <c r="R151" s="4" t="s">
        <v>57</v>
      </c>
      <c r="S151" s="4" t="s">
        <v>563</v>
      </c>
      <c r="T151" s="4" t="s">
        <v>59</v>
      </c>
      <c r="U151" s="4">
        <v>75</v>
      </c>
      <c r="V151" s="12" t="s">
        <v>589</v>
      </c>
      <c r="W151" s="13" t="str">
        <f>+VLOOKUP(V151,[2]Filtros!$G$8:$H$478,2,FALSE)</f>
        <v>Obras publicas de transporte y vías</v>
      </c>
      <c r="X151" s="14">
        <v>160000</v>
      </c>
      <c r="Y151" s="14">
        <v>0</v>
      </c>
      <c r="Z151" s="14">
        <v>0</v>
      </c>
      <c r="AA151" s="14">
        <v>0</v>
      </c>
      <c r="AB151" s="14">
        <f t="shared" si="21"/>
        <v>160000</v>
      </c>
      <c r="AC151" s="15">
        <v>1</v>
      </c>
      <c r="AD151" s="15"/>
      <c r="AE151" s="15"/>
      <c r="AF151" s="11"/>
      <c r="AG151" s="11"/>
      <c r="AH151" s="11"/>
      <c r="AI151" s="11"/>
      <c r="AJ151" s="11"/>
      <c r="AK151" s="11"/>
      <c r="AL151" s="11"/>
      <c r="AM151" s="11"/>
      <c r="AN151" s="11"/>
      <c r="AO151" s="16">
        <f t="shared" si="24"/>
        <v>1</v>
      </c>
      <c r="AP151" s="14">
        <v>160000</v>
      </c>
      <c r="AQ151" s="14"/>
      <c r="AR151" s="14"/>
      <c r="AS151" s="14"/>
      <c r="AT151" s="14"/>
      <c r="AU151" s="14"/>
      <c r="AV151" s="14"/>
      <c r="AW151" s="14"/>
      <c r="AX151" s="14"/>
      <c r="AY151" s="14"/>
      <c r="AZ151" s="14"/>
      <c r="BA151" s="14"/>
      <c r="BB151" s="14">
        <f t="shared" si="20"/>
        <v>160000</v>
      </c>
      <c r="BC151" s="17" t="s">
        <v>66</v>
      </c>
    </row>
    <row r="152" spans="4:57" s="45" customFormat="1" ht="128.25" x14ac:dyDescent="0.25">
      <c r="D152" s="34" t="s">
        <v>181</v>
      </c>
      <c r="E152" s="34" t="s">
        <v>531</v>
      </c>
      <c r="F152" s="34"/>
      <c r="G152" s="34"/>
      <c r="H152" s="34" t="s">
        <v>48</v>
      </c>
      <c r="I152" s="34" t="s">
        <v>49</v>
      </c>
      <c r="J152" s="34" t="s">
        <v>550</v>
      </c>
      <c r="K152" s="34" t="s">
        <v>590</v>
      </c>
      <c r="L152" s="34" t="s">
        <v>586</v>
      </c>
      <c r="M152" s="34" t="s">
        <v>542</v>
      </c>
      <c r="N152" s="34" t="s">
        <v>54</v>
      </c>
      <c r="O152" s="34" t="s">
        <v>591</v>
      </c>
      <c r="P152" s="34" t="s">
        <v>592</v>
      </c>
      <c r="Q152" s="35">
        <v>1</v>
      </c>
      <c r="R152" s="34" t="s">
        <v>57</v>
      </c>
      <c r="S152" s="34" t="s">
        <v>563</v>
      </c>
      <c r="T152" s="34" t="s">
        <v>59</v>
      </c>
      <c r="U152" s="34">
        <v>75</v>
      </c>
      <c r="V152" s="36" t="s">
        <v>589</v>
      </c>
      <c r="W152" s="37" t="str">
        <f>+VLOOKUP(V152,[2]Filtros!$G$8:$H$478,2,FALSE)</f>
        <v>Obras publicas de transporte y vías</v>
      </c>
      <c r="X152" s="38">
        <v>200000</v>
      </c>
      <c r="Y152" s="38">
        <v>0</v>
      </c>
      <c r="Z152" s="38">
        <v>200000</v>
      </c>
      <c r="AA152" s="38">
        <v>0</v>
      </c>
      <c r="AB152" s="38">
        <f t="shared" si="21"/>
        <v>0</v>
      </c>
      <c r="AC152" s="39"/>
      <c r="AD152" s="39"/>
      <c r="AE152" s="39"/>
      <c r="AF152" s="35"/>
      <c r="AG152" s="35"/>
      <c r="AH152" s="35"/>
      <c r="AI152" s="35"/>
      <c r="AJ152" s="35"/>
      <c r="AK152" s="35"/>
      <c r="AL152" s="35"/>
      <c r="AM152" s="35"/>
      <c r="AN152" s="35"/>
      <c r="AO152" s="43">
        <f t="shared" si="24"/>
        <v>0</v>
      </c>
      <c r="AP152" s="38"/>
      <c r="AQ152" s="38">
        <v>100000</v>
      </c>
      <c r="AR152" s="38">
        <v>100000</v>
      </c>
      <c r="AS152" s="38"/>
      <c r="AT152" s="38"/>
      <c r="AU152" s="38"/>
      <c r="AV152" s="38"/>
      <c r="AW152" s="38"/>
      <c r="AX152" s="38"/>
      <c r="AY152" s="38"/>
      <c r="AZ152" s="38"/>
      <c r="BA152" s="38"/>
      <c r="BB152" s="38">
        <f>AB152</f>
        <v>0</v>
      </c>
      <c r="BC152" s="41" t="s">
        <v>66</v>
      </c>
      <c r="BD152" s="34" t="s">
        <v>593</v>
      </c>
      <c r="BE152" s="46"/>
    </row>
    <row r="153" spans="4:57" ht="128.25" x14ac:dyDescent="0.25">
      <c r="D153" s="4" t="s">
        <v>181</v>
      </c>
      <c r="E153" s="4" t="s">
        <v>531</v>
      </c>
      <c r="F153" s="4"/>
      <c r="G153" s="4"/>
      <c r="H153" s="4" t="s">
        <v>48</v>
      </c>
      <c r="I153" s="4" t="s">
        <v>49</v>
      </c>
      <c r="J153" s="4" t="s">
        <v>363</v>
      </c>
      <c r="K153" s="4" t="s">
        <v>594</v>
      </c>
      <c r="L153" s="4" t="s">
        <v>595</v>
      </c>
      <c r="M153" s="4" t="s">
        <v>542</v>
      </c>
      <c r="N153" s="4" t="s">
        <v>54</v>
      </c>
      <c r="O153" s="4" t="s">
        <v>596</v>
      </c>
      <c r="P153" s="4" t="s">
        <v>597</v>
      </c>
      <c r="Q153" s="11">
        <v>1</v>
      </c>
      <c r="R153" s="4" t="s">
        <v>57</v>
      </c>
      <c r="S153" s="4" t="s">
        <v>598</v>
      </c>
      <c r="T153" s="4" t="s">
        <v>59</v>
      </c>
      <c r="U153" s="4">
        <v>75</v>
      </c>
      <c r="V153" s="12" t="s">
        <v>599</v>
      </c>
      <c r="W153" s="13" t="str">
        <f>+VLOOKUP(V153,[2]Filtros!$G$8:$H$478,2,FALSE)</f>
        <v>Obras de infraestructura</v>
      </c>
      <c r="X153" s="14">
        <v>1108232.03</v>
      </c>
      <c r="Y153" s="14">
        <v>0</v>
      </c>
      <c r="Z153" s="14">
        <v>0</v>
      </c>
      <c r="AA153" s="14">
        <v>0</v>
      </c>
      <c r="AB153" s="14">
        <f t="shared" si="21"/>
        <v>1108232.03</v>
      </c>
      <c r="AC153" s="15"/>
      <c r="AD153" s="15">
        <v>0.5</v>
      </c>
      <c r="AE153" s="15">
        <v>0.5</v>
      </c>
      <c r="AF153" s="11"/>
      <c r="AG153" s="11"/>
      <c r="AH153" s="11"/>
      <c r="AI153" s="11"/>
      <c r="AJ153" s="11"/>
      <c r="AK153" s="11"/>
      <c r="AL153" s="11"/>
      <c r="AM153" s="11"/>
      <c r="AN153" s="11"/>
      <c r="AO153" s="16">
        <f t="shared" si="24"/>
        <v>1</v>
      </c>
      <c r="AP153" s="14"/>
      <c r="AQ153" s="14">
        <f>+X153/2</f>
        <v>554116.01500000001</v>
      </c>
      <c r="AR153" s="14">
        <f>+X153/2</f>
        <v>554116.01500000001</v>
      </c>
      <c r="AS153" s="14"/>
      <c r="AT153" s="14"/>
      <c r="AU153" s="14"/>
      <c r="AV153" s="14"/>
      <c r="AW153" s="14"/>
      <c r="AX153" s="14"/>
      <c r="AY153" s="14"/>
      <c r="AZ153" s="14"/>
      <c r="BA153" s="14"/>
      <c r="BB153" s="14">
        <f t="shared" si="20"/>
        <v>1108232.03</v>
      </c>
      <c r="BC153" s="17" t="s">
        <v>66</v>
      </c>
    </row>
    <row r="154" spans="4:57" s="45" customFormat="1" ht="142.5" x14ac:dyDescent="0.25">
      <c r="D154" s="34" t="s">
        <v>181</v>
      </c>
      <c r="E154" s="34" t="s">
        <v>531</v>
      </c>
      <c r="F154" s="34"/>
      <c r="G154" s="34"/>
      <c r="H154" s="34" t="s">
        <v>48</v>
      </c>
      <c r="I154" s="34" t="s">
        <v>49</v>
      </c>
      <c r="J154" s="34" t="s">
        <v>63</v>
      </c>
      <c r="K154" s="34" t="s">
        <v>600</v>
      </c>
      <c r="L154" s="34" t="s">
        <v>595</v>
      </c>
      <c r="M154" s="34" t="s">
        <v>542</v>
      </c>
      <c r="N154" s="34" t="s">
        <v>54</v>
      </c>
      <c r="O154" s="34" t="s">
        <v>601</v>
      </c>
      <c r="P154" s="34" t="s">
        <v>602</v>
      </c>
      <c r="Q154" s="35">
        <v>1</v>
      </c>
      <c r="R154" s="34" t="s">
        <v>57</v>
      </c>
      <c r="S154" s="34" t="s">
        <v>603</v>
      </c>
      <c r="T154" s="34" t="s">
        <v>59</v>
      </c>
      <c r="U154" s="34">
        <v>75</v>
      </c>
      <c r="V154" s="36" t="s">
        <v>604</v>
      </c>
      <c r="W154" s="37" t="str">
        <f>+VLOOKUP(V154,[2]Filtros!$G$8:$H$478,2,FALSE)</f>
        <v>Mantenimiento en Obras de Infraestructura</v>
      </c>
      <c r="X154" s="38">
        <v>80000</v>
      </c>
      <c r="Y154" s="38">
        <v>0</v>
      </c>
      <c r="Z154" s="38">
        <v>0</v>
      </c>
      <c r="AA154" s="38">
        <v>0</v>
      </c>
      <c r="AB154" s="38">
        <v>0</v>
      </c>
      <c r="AC154" s="39"/>
      <c r="AD154" s="39"/>
      <c r="AE154" s="39"/>
      <c r="AF154" s="35"/>
      <c r="AG154" s="35"/>
      <c r="AH154" s="35"/>
      <c r="AI154" s="35"/>
      <c r="AJ154" s="35"/>
      <c r="AK154" s="35"/>
      <c r="AL154" s="35"/>
      <c r="AM154" s="35"/>
      <c r="AN154" s="35"/>
      <c r="AO154" s="43">
        <f t="shared" si="24"/>
        <v>0</v>
      </c>
      <c r="AP154" s="38">
        <f>+X154/2</f>
        <v>40000</v>
      </c>
      <c r="AQ154" s="38">
        <f>+X154/2</f>
        <v>40000</v>
      </c>
      <c r="AR154" s="38"/>
      <c r="AS154" s="38"/>
      <c r="AT154" s="38"/>
      <c r="AU154" s="38"/>
      <c r="AV154" s="38"/>
      <c r="AW154" s="38"/>
      <c r="AX154" s="38"/>
      <c r="AY154" s="38"/>
      <c r="AZ154" s="38"/>
      <c r="BA154" s="38"/>
      <c r="BB154" s="38">
        <v>0</v>
      </c>
      <c r="BC154" s="41" t="s">
        <v>66</v>
      </c>
      <c r="BD154" s="34" t="s">
        <v>176</v>
      </c>
      <c r="BE154" s="46"/>
    </row>
    <row r="155" spans="4:57" s="45" customFormat="1" ht="142.5" x14ac:dyDescent="0.25">
      <c r="D155" s="34" t="s">
        <v>181</v>
      </c>
      <c r="E155" s="34" t="s">
        <v>531</v>
      </c>
      <c r="F155" s="34"/>
      <c r="G155" s="34"/>
      <c r="H155" s="34" t="s">
        <v>48</v>
      </c>
      <c r="I155" s="34" t="s">
        <v>49</v>
      </c>
      <c r="J155" s="34" t="s">
        <v>363</v>
      </c>
      <c r="K155" s="34" t="s">
        <v>605</v>
      </c>
      <c r="L155" s="34" t="s">
        <v>595</v>
      </c>
      <c r="M155" s="34" t="s">
        <v>542</v>
      </c>
      <c r="N155" s="34" t="s">
        <v>54</v>
      </c>
      <c r="O155" s="34" t="s">
        <v>601</v>
      </c>
      <c r="P155" s="34" t="s">
        <v>602</v>
      </c>
      <c r="Q155" s="35">
        <v>1</v>
      </c>
      <c r="R155" s="34" t="s">
        <v>57</v>
      </c>
      <c r="S155" s="34" t="s">
        <v>603</v>
      </c>
      <c r="T155" s="34" t="s">
        <v>59</v>
      </c>
      <c r="U155" s="34">
        <v>75</v>
      </c>
      <c r="V155" s="36" t="s">
        <v>604</v>
      </c>
      <c r="W155" s="37" t="str">
        <f>+VLOOKUP(V155,[2]Filtros!$G$8:$H$478,2,FALSE)</f>
        <v>Mantenimiento en Obras de Infraestructura</v>
      </c>
      <c r="X155" s="38">
        <v>40000</v>
      </c>
      <c r="Y155" s="38">
        <v>0</v>
      </c>
      <c r="Z155" s="38">
        <v>0</v>
      </c>
      <c r="AA155" s="38">
        <v>0</v>
      </c>
      <c r="AB155" s="38">
        <v>0</v>
      </c>
      <c r="AC155" s="39"/>
      <c r="AD155" s="39"/>
      <c r="AE155" s="39"/>
      <c r="AF155" s="35"/>
      <c r="AG155" s="35"/>
      <c r="AH155" s="35"/>
      <c r="AI155" s="35"/>
      <c r="AJ155" s="35"/>
      <c r="AK155" s="35"/>
      <c r="AL155" s="35"/>
      <c r="AM155" s="35"/>
      <c r="AN155" s="35"/>
      <c r="AO155" s="43">
        <f t="shared" si="24"/>
        <v>0</v>
      </c>
      <c r="AP155" s="38">
        <f>+X155/2</f>
        <v>20000</v>
      </c>
      <c r="AQ155" s="38">
        <f>+X155/2</f>
        <v>20000</v>
      </c>
      <c r="AR155" s="38"/>
      <c r="AS155" s="38"/>
      <c r="AT155" s="38"/>
      <c r="AU155" s="38"/>
      <c r="AV155" s="38"/>
      <c r="AW155" s="38"/>
      <c r="AX155" s="38"/>
      <c r="AY155" s="38"/>
      <c r="AZ155" s="38"/>
      <c r="BA155" s="38"/>
      <c r="BB155" s="38">
        <v>0</v>
      </c>
      <c r="BC155" s="41" t="s">
        <v>66</v>
      </c>
      <c r="BD155" s="34" t="s">
        <v>176</v>
      </c>
      <c r="BE155" s="46"/>
    </row>
    <row r="156" spans="4:57" s="45" customFormat="1" ht="199.5" x14ac:dyDescent="0.25">
      <c r="D156" s="34" t="s">
        <v>181</v>
      </c>
      <c r="E156" s="34" t="s">
        <v>531</v>
      </c>
      <c r="F156" s="34"/>
      <c r="G156" s="34"/>
      <c r="H156" s="34" t="s">
        <v>48</v>
      </c>
      <c r="I156" s="34" t="s">
        <v>49</v>
      </c>
      <c r="J156" s="34" t="s">
        <v>363</v>
      </c>
      <c r="K156" s="34" t="s">
        <v>183</v>
      </c>
      <c r="L156" s="34" t="s">
        <v>184</v>
      </c>
      <c r="M156" s="34" t="s">
        <v>185</v>
      </c>
      <c r="N156" s="34" t="s">
        <v>54</v>
      </c>
      <c r="O156" s="34" t="s">
        <v>186</v>
      </c>
      <c r="P156" s="34" t="s">
        <v>187</v>
      </c>
      <c r="Q156" s="39">
        <v>1</v>
      </c>
      <c r="R156" s="34" t="s">
        <v>57</v>
      </c>
      <c r="S156" s="34" t="s">
        <v>173</v>
      </c>
      <c r="T156" s="34" t="s">
        <v>146</v>
      </c>
      <c r="U156" s="34">
        <v>75</v>
      </c>
      <c r="V156" s="36" t="s">
        <v>604</v>
      </c>
      <c r="W156" s="37" t="str">
        <f>+VLOOKUP(V156,[2]Filtros!$G$8:$H$478,2,FALSE)</f>
        <v>Mantenimiento en Obras de Infraestructura</v>
      </c>
      <c r="X156" s="38">
        <v>0</v>
      </c>
      <c r="Y156" s="38">
        <v>0</v>
      </c>
      <c r="Z156" s="38">
        <v>0</v>
      </c>
      <c r="AA156" s="38">
        <f>X154+X155</f>
        <v>120000</v>
      </c>
      <c r="AB156" s="38">
        <v>120000</v>
      </c>
      <c r="AC156" s="35"/>
      <c r="AD156" s="35"/>
      <c r="AE156" s="35">
        <v>1</v>
      </c>
      <c r="AF156" s="35"/>
      <c r="AG156" s="35"/>
      <c r="AH156" s="35"/>
      <c r="AI156" s="35"/>
      <c r="AJ156" s="35"/>
      <c r="AK156" s="35"/>
      <c r="AL156" s="35"/>
      <c r="AM156" s="35"/>
      <c r="AN156" s="35"/>
      <c r="AO156" s="43">
        <f t="shared" si="24"/>
        <v>1</v>
      </c>
      <c r="AP156" s="38"/>
      <c r="AQ156" s="38"/>
      <c r="AR156" s="38">
        <v>7293</v>
      </c>
      <c r="AS156" s="38"/>
      <c r="AT156" s="38"/>
      <c r="AU156" s="38"/>
      <c r="AV156" s="38"/>
      <c r="AW156" s="38"/>
      <c r="AX156" s="38"/>
      <c r="AY156" s="38"/>
      <c r="AZ156" s="38"/>
      <c r="BA156" s="38"/>
      <c r="BB156" s="38">
        <f>AB156</f>
        <v>120000</v>
      </c>
      <c r="BC156" s="41" t="s">
        <v>188</v>
      </c>
      <c r="BD156" s="34" t="s">
        <v>606</v>
      </c>
      <c r="BE156" s="46"/>
    </row>
    <row r="157" spans="4:57" ht="128.25" x14ac:dyDescent="0.25">
      <c r="D157" s="4" t="s">
        <v>181</v>
      </c>
      <c r="E157" s="4" t="s">
        <v>469</v>
      </c>
      <c r="F157" s="4"/>
      <c r="G157" s="4"/>
      <c r="H157" s="4" t="s">
        <v>48</v>
      </c>
      <c r="I157" s="4" t="s">
        <v>49</v>
      </c>
      <c r="J157" s="4" t="s">
        <v>550</v>
      </c>
      <c r="K157" s="4" t="s">
        <v>607</v>
      </c>
      <c r="L157" s="4" t="s">
        <v>77</v>
      </c>
      <c r="M157" s="4" t="s">
        <v>542</v>
      </c>
      <c r="N157" s="4" t="s">
        <v>54</v>
      </c>
      <c r="O157" s="4" t="s">
        <v>608</v>
      </c>
      <c r="P157" s="4" t="s">
        <v>609</v>
      </c>
      <c r="Q157" s="11">
        <v>1</v>
      </c>
      <c r="R157" s="4" t="s">
        <v>57</v>
      </c>
      <c r="S157" s="4" t="s">
        <v>563</v>
      </c>
      <c r="T157" s="4" t="s">
        <v>59</v>
      </c>
      <c r="U157" s="4">
        <v>84</v>
      </c>
      <c r="V157" s="12" t="s">
        <v>610</v>
      </c>
      <c r="W157" s="13" t="str">
        <f>+VLOOKUP(V157,[2]Filtros!$G$8:$H$478,2,FALSE)</f>
        <v>Mobiliarios</v>
      </c>
      <c r="X157" s="14">
        <v>6000</v>
      </c>
      <c r="Y157" s="14">
        <v>0</v>
      </c>
      <c r="Z157" s="14">
        <v>0</v>
      </c>
      <c r="AA157" s="14">
        <v>0</v>
      </c>
      <c r="AB157" s="14">
        <f t="shared" si="21"/>
        <v>6000</v>
      </c>
      <c r="AC157" s="15">
        <v>1</v>
      </c>
      <c r="AD157" s="15"/>
      <c r="AE157" s="15"/>
      <c r="AF157" s="11"/>
      <c r="AG157" s="11"/>
      <c r="AH157" s="11"/>
      <c r="AI157" s="11"/>
      <c r="AJ157" s="11"/>
      <c r="AK157" s="11"/>
      <c r="AL157" s="11"/>
      <c r="AM157" s="11"/>
      <c r="AN157" s="11"/>
      <c r="AO157" s="16">
        <f t="shared" si="24"/>
        <v>1</v>
      </c>
      <c r="AP157" s="14">
        <v>6000</v>
      </c>
      <c r="AQ157" s="14"/>
      <c r="AR157" s="14"/>
      <c r="AS157" s="14"/>
      <c r="AT157" s="14"/>
      <c r="AU157" s="14"/>
      <c r="AV157" s="14"/>
      <c r="AW157" s="14"/>
      <c r="AX157" s="14"/>
      <c r="AY157" s="14"/>
      <c r="AZ157" s="14"/>
      <c r="BA157" s="14"/>
      <c r="BB157" s="14">
        <f t="shared" si="20"/>
        <v>6000</v>
      </c>
      <c r="BC157" s="17" t="s">
        <v>66</v>
      </c>
    </row>
    <row r="158" spans="4:57" s="45" customFormat="1" ht="128.25" x14ac:dyDescent="0.25">
      <c r="D158" s="34" t="s">
        <v>181</v>
      </c>
      <c r="E158" s="34" t="s">
        <v>558</v>
      </c>
      <c r="F158" s="34"/>
      <c r="G158" s="34"/>
      <c r="H158" s="34" t="s">
        <v>48</v>
      </c>
      <c r="I158" s="34" t="s">
        <v>49</v>
      </c>
      <c r="J158" s="34" t="s">
        <v>550</v>
      </c>
      <c r="K158" s="34" t="s">
        <v>611</v>
      </c>
      <c r="L158" s="34" t="s">
        <v>77</v>
      </c>
      <c r="M158" s="34" t="s">
        <v>542</v>
      </c>
      <c r="N158" s="34" t="s">
        <v>54</v>
      </c>
      <c r="O158" s="34" t="s">
        <v>612</v>
      </c>
      <c r="P158" s="34" t="s">
        <v>613</v>
      </c>
      <c r="Q158" s="35">
        <v>1</v>
      </c>
      <c r="R158" s="34" t="s">
        <v>57</v>
      </c>
      <c r="S158" s="34" t="s">
        <v>563</v>
      </c>
      <c r="T158" s="34" t="s">
        <v>59</v>
      </c>
      <c r="U158" s="34">
        <v>84</v>
      </c>
      <c r="V158" s="36" t="s">
        <v>523</v>
      </c>
      <c r="W158" s="37" t="str">
        <f>+VLOOKUP(V158,[2]Filtros!$G$8:$H$478,2,FALSE)</f>
        <v>Maquinarias y Equipos</v>
      </c>
      <c r="X158" s="38">
        <v>450</v>
      </c>
      <c r="Y158" s="38">
        <v>0</v>
      </c>
      <c r="Z158" s="38">
        <v>450</v>
      </c>
      <c r="AA158" s="38">
        <v>0</v>
      </c>
      <c r="AB158" s="38">
        <f t="shared" si="21"/>
        <v>0</v>
      </c>
      <c r="AC158" s="39"/>
      <c r="AD158" s="39">
        <v>1</v>
      </c>
      <c r="AE158" s="39"/>
      <c r="AF158" s="35"/>
      <c r="AG158" s="35"/>
      <c r="AH158" s="35"/>
      <c r="AI158" s="35"/>
      <c r="AJ158" s="35"/>
      <c r="AK158" s="35"/>
      <c r="AL158" s="35"/>
      <c r="AM158" s="35"/>
      <c r="AN158" s="35"/>
      <c r="AO158" s="43">
        <f t="shared" si="24"/>
        <v>1</v>
      </c>
      <c r="AP158" s="38"/>
      <c r="AQ158" s="38">
        <v>450</v>
      </c>
      <c r="AR158" s="38"/>
      <c r="AS158" s="38"/>
      <c r="AT158" s="38"/>
      <c r="AU158" s="38"/>
      <c r="AV158" s="38"/>
      <c r="AW158" s="38"/>
      <c r="AX158" s="38"/>
      <c r="AY158" s="38"/>
      <c r="AZ158" s="38"/>
      <c r="BA158" s="38"/>
      <c r="BB158" s="38">
        <f>AB158</f>
        <v>0</v>
      </c>
      <c r="BC158" s="41" t="s">
        <v>66</v>
      </c>
      <c r="BD158" s="34" t="s">
        <v>581</v>
      </c>
      <c r="BE158" s="46"/>
    </row>
    <row r="159" spans="4:57" s="51" customFormat="1" ht="128.25" x14ac:dyDescent="0.25">
      <c r="D159" s="52" t="s">
        <v>181</v>
      </c>
      <c r="E159" s="52" t="s">
        <v>182</v>
      </c>
      <c r="F159" s="52"/>
      <c r="G159" s="52"/>
      <c r="H159" s="52" t="s">
        <v>48</v>
      </c>
      <c r="I159" s="52" t="s">
        <v>49</v>
      </c>
      <c r="J159" s="52" t="s">
        <v>550</v>
      </c>
      <c r="K159" s="52" t="s">
        <v>614</v>
      </c>
      <c r="L159" s="52" t="s">
        <v>77</v>
      </c>
      <c r="M159" s="52" t="s">
        <v>542</v>
      </c>
      <c r="N159" s="52" t="s">
        <v>54</v>
      </c>
      <c r="O159" s="52" t="s">
        <v>615</v>
      </c>
      <c r="P159" s="52" t="s">
        <v>616</v>
      </c>
      <c r="Q159" s="68">
        <v>1</v>
      </c>
      <c r="R159" s="52" t="s">
        <v>57</v>
      </c>
      <c r="S159" s="52" t="s">
        <v>563</v>
      </c>
      <c r="T159" s="52" t="s">
        <v>59</v>
      </c>
      <c r="U159" s="52">
        <v>84</v>
      </c>
      <c r="V159" s="54" t="s">
        <v>523</v>
      </c>
      <c r="W159" s="89" t="str">
        <f>+VLOOKUP(V159,[2]Filtros!$G$8:$H$478,2,FALSE)</f>
        <v>Maquinarias y Equipos</v>
      </c>
      <c r="X159" s="55">
        <v>15000</v>
      </c>
      <c r="Y159" s="55">
        <v>0</v>
      </c>
      <c r="Z159" s="55">
        <v>15000</v>
      </c>
      <c r="AA159" s="55">
        <v>0</v>
      </c>
      <c r="AB159" s="55">
        <f t="shared" si="21"/>
        <v>0</v>
      </c>
      <c r="AC159" s="56"/>
      <c r="AD159" s="56">
        <v>1</v>
      </c>
      <c r="AE159" s="56"/>
      <c r="AF159" s="68"/>
      <c r="AG159" s="68"/>
      <c r="AH159" s="68"/>
      <c r="AI159" s="68"/>
      <c r="AJ159" s="68"/>
      <c r="AK159" s="68"/>
      <c r="AL159" s="68"/>
      <c r="AM159" s="68"/>
      <c r="AN159" s="68"/>
      <c r="AO159" s="53">
        <f t="shared" si="24"/>
        <v>1</v>
      </c>
      <c r="AP159" s="55"/>
      <c r="AQ159" s="55">
        <v>0</v>
      </c>
      <c r="AR159" s="55"/>
      <c r="AS159" s="55"/>
      <c r="AT159" s="55"/>
      <c r="AU159" s="55"/>
      <c r="AV159" s="55"/>
      <c r="AW159" s="55"/>
      <c r="AX159" s="55"/>
      <c r="AY159" s="55"/>
      <c r="AZ159" s="55"/>
      <c r="BA159" s="55"/>
      <c r="BB159" s="55">
        <f t="shared" si="20"/>
        <v>0</v>
      </c>
      <c r="BC159" s="90" t="s">
        <v>66</v>
      </c>
      <c r="BD159" s="59" t="s">
        <v>617</v>
      </c>
      <c r="BE159" s="60"/>
    </row>
    <row r="160" spans="4:57" s="71" customFormat="1" ht="128.25" x14ac:dyDescent="0.25">
      <c r="D160" s="72" t="s">
        <v>181</v>
      </c>
      <c r="E160" s="72" t="s">
        <v>558</v>
      </c>
      <c r="F160" s="72"/>
      <c r="G160" s="72"/>
      <c r="H160" s="72" t="s">
        <v>48</v>
      </c>
      <c r="I160" s="72" t="s">
        <v>49</v>
      </c>
      <c r="J160" s="72" t="s">
        <v>550</v>
      </c>
      <c r="K160" s="72" t="s">
        <v>618</v>
      </c>
      <c r="L160" s="72" t="s">
        <v>77</v>
      </c>
      <c r="M160" s="72" t="s">
        <v>542</v>
      </c>
      <c r="N160" s="72" t="s">
        <v>54</v>
      </c>
      <c r="O160" s="72" t="s">
        <v>619</v>
      </c>
      <c r="P160" s="72" t="s">
        <v>620</v>
      </c>
      <c r="Q160" s="73">
        <v>1</v>
      </c>
      <c r="R160" s="72" t="s">
        <v>57</v>
      </c>
      <c r="S160" s="72" t="s">
        <v>563</v>
      </c>
      <c r="T160" s="72" t="s">
        <v>59</v>
      </c>
      <c r="U160" s="72">
        <v>84</v>
      </c>
      <c r="V160" s="74" t="s">
        <v>523</v>
      </c>
      <c r="W160" s="75" t="str">
        <f>+VLOOKUP(V160,[2]Filtros!$G$8:$H$478,2,FALSE)</f>
        <v>Maquinarias y Equipos</v>
      </c>
      <c r="X160" s="76">
        <v>16000</v>
      </c>
      <c r="Y160" s="76">
        <v>0</v>
      </c>
      <c r="Z160" s="76">
        <v>30000</v>
      </c>
      <c r="AA160" s="76">
        <v>60000</v>
      </c>
      <c r="AB160" s="76">
        <f t="shared" si="21"/>
        <v>46000</v>
      </c>
      <c r="AC160" s="77"/>
      <c r="AD160" s="77"/>
      <c r="AE160" s="77">
        <v>1</v>
      </c>
      <c r="AF160" s="73"/>
      <c r="AG160" s="73"/>
      <c r="AH160" s="73"/>
      <c r="AI160" s="73"/>
      <c r="AJ160" s="73"/>
      <c r="AK160" s="73"/>
      <c r="AL160" s="73"/>
      <c r="AM160" s="73"/>
      <c r="AN160" s="73"/>
      <c r="AO160" s="79">
        <f t="shared" si="24"/>
        <v>1</v>
      </c>
      <c r="AP160" s="76"/>
      <c r="AQ160" s="76"/>
      <c r="AR160" s="76">
        <v>16000</v>
      </c>
      <c r="AS160" s="76"/>
      <c r="AT160" s="76"/>
      <c r="AU160" s="76"/>
      <c r="AV160" s="76"/>
      <c r="AW160" s="76"/>
      <c r="AX160" s="76"/>
      <c r="AY160" s="76"/>
      <c r="AZ160" s="76"/>
      <c r="BA160" s="76"/>
      <c r="BB160" s="76">
        <f>AB160</f>
        <v>46000</v>
      </c>
      <c r="BC160" s="78" t="s">
        <v>66</v>
      </c>
      <c r="BD160" s="72" t="s">
        <v>621</v>
      </c>
      <c r="BE160" s="72" t="s">
        <v>622</v>
      </c>
    </row>
    <row r="161" spans="4:57" ht="128.25" x14ac:dyDescent="0.25">
      <c r="D161" s="4" t="s">
        <v>181</v>
      </c>
      <c r="E161" s="4" t="s">
        <v>469</v>
      </c>
      <c r="F161" s="4"/>
      <c r="G161" s="4"/>
      <c r="H161" s="4" t="s">
        <v>48</v>
      </c>
      <c r="I161" s="4" t="s">
        <v>49</v>
      </c>
      <c r="J161" s="4" t="s">
        <v>550</v>
      </c>
      <c r="K161" s="4" t="s">
        <v>623</v>
      </c>
      <c r="L161" s="4" t="s">
        <v>77</v>
      </c>
      <c r="M161" s="4" t="s">
        <v>542</v>
      </c>
      <c r="N161" s="4" t="s">
        <v>54</v>
      </c>
      <c r="O161" s="4" t="s">
        <v>328</v>
      </c>
      <c r="P161" s="4" t="s">
        <v>624</v>
      </c>
      <c r="Q161" s="11">
        <v>1</v>
      </c>
      <c r="R161" s="4" t="s">
        <v>57</v>
      </c>
      <c r="S161" s="4" t="s">
        <v>563</v>
      </c>
      <c r="T161" s="4" t="s">
        <v>59</v>
      </c>
      <c r="U161" s="4">
        <v>84</v>
      </c>
      <c r="V161" s="12" t="s">
        <v>523</v>
      </c>
      <c r="W161" s="13" t="str">
        <f>+VLOOKUP(V161,[2]Filtros!$G$8:$H$478,2,FALSE)</f>
        <v>Maquinarias y Equipos</v>
      </c>
      <c r="X161" s="14">
        <v>5700</v>
      </c>
      <c r="Y161" s="14">
        <v>0</v>
      </c>
      <c r="Z161" s="14">
        <v>0</v>
      </c>
      <c r="AA161" s="14">
        <v>0</v>
      </c>
      <c r="AB161" s="14">
        <f t="shared" si="21"/>
        <v>5700</v>
      </c>
      <c r="AC161" s="15">
        <v>1</v>
      </c>
      <c r="AD161" s="15"/>
      <c r="AE161" s="15"/>
      <c r="AF161" s="11"/>
      <c r="AG161" s="11"/>
      <c r="AH161" s="11"/>
      <c r="AI161" s="11"/>
      <c r="AJ161" s="11"/>
      <c r="AK161" s="11"/>
      <c r="AL161" s="11"/>
      <c r="AM161" s="11"/>
      <c r="AN161" s="11"/>
      <c r="AO161" s="16">
        <f t="shared" si="24"/>
        <v>1</v>
      </c>
      <c r="AP161" s="14">
        <v>5700</v>
      </c>
      <c r="AQ161" s="14"/>
      <c r="AR161" s="14"/>
      <c r="AS161" s="14"/>
      <c r="AT161" s="14"/>
      <c r="AU161" s="14"/>
      <c r="AV161" s="14"/>
      <c r="AW161" s="14"/>
      <c r="AX161" s="14"/>
      <c r="AY161" s="14"/>
      <c r="AZ161" s="14"/>
      <c r="BA161" s="14"/>
      <c r="BB161" s="14">
        <f t="shared" si="20"/>
        <v>5700</v>
      </c>
      <c r="BC161" s="17" t="s">
        <v>66</v>
      </c>
    </row>
    <row r="162" spans="4:57" ht="128.25" x14ac:dyDescent="0.25">
      <c r="D162" s="4" t="s">
        <v>181</v>
      </c>
      <c r="E162" s="4" t="s">
        <v>182</v>
      </c>
      <c r="F162" s="4"/>
      <c r="G162" s="4"/>
      <c r="H162" s="4" t="s">
        <v>48</v>
      </c>
      <c r="I162" s="4" t="s">
        <v>49</v>
      </c>
      <c r="J162" s="4" t="s">
        <v>63</v>
      </c>
      <c r="K162" s="4" t="s">
        <v>625</v>
      </c>
      <c r="L162" s="4" t="s">
        <v>77</v>
      </c>
      <c r="M162" s="4" t="s">
        <v>542</v>
      </c>
      <c r="N162" s="4" t="s">
        <v>54</v>
      </c>
      <c r="O162" s="4" t="s">
        <v>626</v>
      </c>
      <c r="P162" s="4" t="s">
        <v>627</v>
      </c>
      <c r="Q162" s="11">
        <v>1</v>
      </c>
      <c r="R162" s="4" t="s">
        <v>57</v>
      </c>
      <c r="S162" s="4" t="s">
        <v>563</v>
      </c>
      <c r="T162" s="4" t="s">
        <v>59</v>
      </c>
      <c r="U162" s="4">
        <v>84</v>
      </c>
      <c r="V162" s="12" t="s">
        <v>523</v>
      </c>
      <c r="W162" s="13" t="str">
        <f>+VLOOKUP(V162,[2]Filtros!$G$8:$H$478,2,FALSE)</f>
        <v>Maquinarias y Equipos</v>
      </c>
      <c r="X162" s="14">
        <v>20000</v>
      </c>
      <c r="Y162" s="14">
        <v>0</v>
      </c>
      <c r="Z162" s="14">
        <v>0</v>
      </c>
      <c r="AA162" s="14">
        <v>0</v>
      </c>
      <c r="AB162" s="14">
        <f t="shared" si="21"/>
        <v>20000</v>
      </c>
      <c r="AC162" s="15">
        <v>1</v>
      </c>
      <c r="AD162" s="15"/>
      <c r="AE162" s="15"/>
      <c r="AF162" s="11"/>
      <c r="AG162" s="11"/>
      <c r="AH162" s="11"/>
      <c r="AI162" s="11"/>
      <c r="AJ162" s="11"/>
      <c r="AK162" s="11"/>
      <c r="AL162" s="11"/>
      <c r="AM162" s="11"/>
      <c r="AN162" s="11"/>
      <c r="AO162" s="16">
        <f t="shared" si="24"/>
        <v>1</v>
      </c>
      <c r="AP162" s="14">
        <v>20000</v>
      </c>
      <c r="AQ162" s="14"/>
      <c r="AR162" s="14"/>
      <c r="AS162" s="14"/>
      <c r="AT162" s="14"/>
      <c r="AU162" s="14"/>
      <c r="AV162" s="14"/>
      <c r="AW162" s="14"/>
      <c r="AX162" s="14"/>
      <c r="AY162" s="14"/>
      <c r="AZ162" s="14"/>
      <c r="BA162" s="14"/>
      <c r="BB162" s="14">
        <f t="shared" si="20"/>
        <v>20000</v>
      </c>
      <c r="BC162" s="17" t="s">
        <v>66</v>
      </c>
    </row>
    <row r="163" spans="4:57" ht="128.25" x14ac:dyDescent="0.25">
      <c r="D163" s="4" t="s">
        <v>46</v>
      </c>
      <c r="E163" s="4" t="s">
        <v>47</v>
      </c>
      <c r="F163" s="4"/>
      <c r="G163" s="4"/>
      <c r="H163" s="4" t="s">
        <v>48</v>
      </c>
      <c r="I163" s="4" t="s">
        <v>49</v>
      </c>
      <c r="J163" s="4" t="s">
        <v>50</v>
      </c>
      <c r="K163" s="4" t="s">
        <v>628</v>
      </c>
      <c r="L163" s="4" t="s">
        <v>629</v>
      </c>
      <c r="M163" s="4" t="s">
        <v>542</v>
      </c>
      <c r="N163" s="4" t="s">
        <v>54</v>
      </c>
      <c r="O163" s="4" t="s">
        <v>555</v>
      </c>
      <c r="P163" s="4" t="s">
        <v>630</v>
      </c>
      <c r="Q163" s="11">
        <v>1</v>
      </c>
      <c r="R163" s="4" t="s">
        <v>57</v>
      </c>
      <c r="S163" s="4" t="s">
        <v>124</v>
      </c>
      <c r="T163" s="4" t="s">
        <v>59</v>
      </c>
      <c r="U163" s="4">
        <v>73</v>
      </c>
      <c r="V163" s="12" t="s">
        <v>631</v>
      </c>
      <c r="W163" s="13" t="str">
        <f>+VLOOKUP(V163,[2]Filtros!$G$8:$H$478,2,FALSE)</f>
        <v>Capacitación a Servidores Públicos</v>
      </c>
      <c r="X163" s="14">
        <v>12800</v>
      </c>
      <c r="Y163" s="14">
        <v>0</v>
      </c>
      <c r="Z163" s="14">
        <v>0</v>
      </c>
      <c r="AA163" s="14">
        <v>0</v>
      </c>
      <c r="AB163" s="14">
        <f t="shared" si="21"/>
        <v>12800</v>
      </c>
      <c r="AC163" s="15"/>
      <c r="AD163" s="15">
        <v>1</v>
      </c>
      <c r="AE163" s="15"/>
      <c r="AF163" s="11"/>
      <c r="AG163" s="11"/>
      <c r="AH163" s="11"/>
      <c r="AI163" s="11"/>
      <c r="AJ163" s="11"/>
      <c r="AK163" s="11"/>
      <c r="AL163" s="11"/>
      <c r="AM163" s="11"/>
      <c r="AN163" s="11"/>
      <c r="AO163" s="16">
        <f t="shared" si="24"/>
        <v>1</v>
      </c>
      <c r="AP163" s="14"/>
      <c r="AQ163" s="14">
        <v>12800</v>
      </c>
      <c r="AR163" s="14"/>
      <c r="AS163" s="14"/>
      <c r="AT163" s="14"/>
      <c r="AU163" s="14"/>
      <c r="AV163" s="14"/>
      <c r="AW163" s="14"/>
      <c r="AX163" s="14"/>
      <c r="AY163" s="14"/>
      <c r="AZ163" s="14"/>
      <c r="BA163" s="14"/>
      <c r="BB163" s="14">
        <f t="shared" si="20"/>
        <v>12800</v>
      </c>
      <c r="BC163" s="17" t="s">
        <v>66</v>
      </c>
    </row>
    <row r="164" spans="4:57" ht="128.25" x14ac:dyDescent="0.25">
      <c r="D164" s="4" t="s">
        <v>46</v>
      </c>
      <c r="E164" s="4" t="s">
        <v>74</v>
      </c>
      <c r="F164" s="4"/>
      <c r="G164" s="4"/>
      <c r="H164" s="4" t="s">
        <v>48</v>
      </c>
      <c r="I164" s="4" t="s">
        <v>49</v>
      </c>
      <c r="J164" s="4" t="s">
        <v>63</v>
      </c>
      <c r="K164" s="4" t="s">
        <v>632</v>
      </c>
      <c r="L164" s="4" t="s">
        <v>633</v>
      </c>
      <c r="M164" s="4" t="s">
        <v>542</v>
      </c>
      <c r="N164" s="4" t="s">
        <v>54</v>
      </c>
      <c r="O164" s="4" t="s">
        <v>634</v>
      </c>
      <c r="P164" s="4" t="s">
        <v>635</v>
      </c>
      <c r="Q164" s="11">
        <v>1</v>
      </c>
      <c r="R164" s="4" t="s">
        <v>57</v>
      </c>
      <c r="S164" s="4" t="s">
        <v>124</v>
      </c>
      <c r="T164" s="4" t="s">
        <v>59</v>
      </c>
      <c r="U164" s="4">
        <v>73</v>
      </c>
      <c r="V164" s="12" t="s">
        <v>636</v>
      </c>
      <c r="W164" s="13" t="str">
        <f>+VLOOKUP(V164,[2]Filtros!$G$8:$H$478,2,FALSE)</f>
        <v>Vestuario,  Lencería,  Prendas  de  Protección  y Accesorios  para  uniformes  del  personal  de  Protección,  Vigilancia  y
Seguridad.</v>
      </c>
      <c r="X164" s="14">
        <v>23930</v>
      </c>
      <c r="Y164" s="14">
        <v>0</v>
      </c>
      <c r="Z164" s="14">
        <v>0</v>
      </c>
      <c r="AA164" s="14">
        <v>0</v>
      </c>
      <c r="AB164" s="14">
        <f t="shared" si="21"/>
        <v>23930</v>
      </c>
      <c r="AC164" s="15">
        <v>0.5</v>
      </c>
      <c r="AD164" s="15"/>
      <c r="AE164" s="15">
        <v>0.5</v>
      </c>
      <c r="AF164" s="11"/>
      <c r="AG164" s="11"/>
      <c r="AH164" s="11"/>
      <c r="AI164" s="11"/>
      <c r="AJ164" s="11"/>
      <c r="AK164" s="11"/>
      <c r="AL164" s="11"/>
      <c r="AM164" s="11"/>
      <c r="AN164" s="11"/>
      <c r="AO164" s="16">
        <f t="shared" si="24"/>
        <v>1</v>
      </c>
      <c r="AP164" s="14">
        <f>+AB164/2</f>
        <v>11965</v>
      </c>
      <c r="AQ164" s="14"/>
      <c r="AR164" s="14">
        <f>+AP164</f>
        <v>11965</v>
      </c>
      <c r="AS164" s="14"/>
      <c r="AT164" s="14"/>
      <c r="AU164" s="14"/>
      <c r="AV164" s="14"/>
      <c r="AW164" s="14"/>
      <c r="AX164" s="14"/>
      <c r="AY164" s="14"/>
      <c r="AZ164" s="14"/>
      <c r="BA164" s="14"/>
      <c r="BB164" s="14">
        <f t="shared" si="20"/>
        <v>23930</v>
      </c>
      <c r="BC164" s="17" t="s">
        <v>66</v>
      </c>
    </row>
    <row r="165" spans="4:57" ht="128.25" x14ac:dyDescent="0.25">
      <c r="D165" s="4" t="s">
        <v>46</v>
      </c>
      <c r="E165" s="4" t="s">
        <v>74</v>
      </c>
      <c r="F165" s="4"/>
      <c r="G165" s="4"/>
      <c r="H165" s="4" t="s">
        <v>48</v>
      </c>
      <c r="I165" s="4" t="s">
        <v>49</v>
      </c>
      <c r="J165" s="4" t="s">
        <v>63</v>
      </c>
      <c r="K165" s="4" t="s">
        <v>637</v>
      </c>
      <c r="L165" s="4" t="s">
        <v>633</v>
      </c>
      <c r="M165" s="4" t="s">
        <v>542</v>
      </c>
      <c r="N165" s="4" t="s">
        <v>54</v>
      </c>
      <c r="O165" s="4" t="s">
        <v>638</v>
      </c>
      <c r="P165" s="4" t="s">
        <v>639</v>
      </c>
      <c r="Q165" s="11">
        <v>1</v>
      </c>
      <c r="R165" s="4" t="s">
        <v>57</v>
      </c>
      <c r="S165" s="4" t="s">
        <v>124</v>
      </c>
      <c r="T165" s="4" t="s">
        <v>59</v>
      </c>
      <c r="U165" s="4">
        <v>73</v>
      </c>
      <c r="V165" s="12" t="s">
        <v>636</v>
      </c>
      <c r="W165" s="13" t="str">
        <f>+VLOOKUP(V165,[2]Filtros!$G$8:$H$478,2,FALSE)</f>
        <v>Vestuario,  Lencería,  Prendas  de  Protección  y Accesorios  para  uniformes  del  personal  de  Protección,  Vigilancia  y
Seguridad.</v>
      </c>
      <c r="X165" s="14">
        <v>1750</v>
      </c>
      <c r="Y165" s="14">
        <v>0</v>
      </c>
      <c r="Z165" s="14">
        <v>0</v>
      </c>
      <c r="AA165" s="14">
        <v>0</v>
      </c>
      <c r="AB165" s="14">
        <f t="shared" si="21"/>
        <v>1750</v>
      </c>
      <c r="AC165" s="15">
        <v>0.33329999999999999</v>
      </c>
      <c r="AD165" s="15">
        <v>0.33329999999999999</v>
      </c>
      <c r="AE165" s="15">
        <v>0.33329999999999999</v>
      </c>
      <c r="AF165" s="11"/>
      <c r="AG165" s="11"/>
      <c r="AH165" s="11"/>
      <c r="AI165" s="11"/>
      <c r="AJ165" s="11"/>
      <c r="AK165" s="11"/>
      <c r="AL165" s="11"/>
      <c r="AM165" s="11"/>
      <c r="AN165" s="11"/>
      <c r="AO165" s="16">
        <f t="shared" si="24"/>
        <v>0.99990000000000001</v>
      </c>
      <c r="AP165" s="14">
        <f>+AB165/3</f>
        <v>583.33333333333337</v>
      </c>
      <c r="AQ165" s="14">
        <f>+AP165</f>
        <v>583.33333333333337</v>
      </c>
      <c r="AR165" s="14">
        <f>+AP165</f>
        <v>583.33333333333337</v>
      </c>
      <c r="AS165" s="14"/>
      <c r="AT165" s="14"/>
      <c r="AU165" s="14"/>
      <c r="AV165" s="14"/>
      <c r="AW165" s="14"/>
      <c r="AX165" s="14"/>
      <c r="AY165" s="14"/>
      <c r="AZ165" s="14"/>
      <c r="BA165" s="14"/>
      <c r="BB165" s="14">
        <f t="shared" si="20"/>
        <v>1750</v>
      </c>
      <c r="BC165" s="17" t="s">
        <v>66</v>
      </c>
    </row>
    <row r="166" spans="4:57" s="45" customFormat="1" ht="128.25" x14ac:dyDescent="0.25">
      <c r="D166" s="34" t="s">
        <v>46</v>
      </c>
      <c r="E166" s="34" t="s">
        <v>74</v>
      </c>
      <c r="F166" s="34"/>
      <c r="G166" s="34"/>
      <c r="H166" s="34" t="s">
        <v>48</v>
      </c>
      <c r="I166" s="34" t="s">
        <v>49</v>
      </c>
      <c r="J166" s="34" t="s">
        <v>63</v>
      </c>
      <c r="K166" s="34" t="s">
        <v>640</v>
      </c>
      <c r="L166" s="34" t="s">
        <v>633</v>
      </c>
      <c r="M166" s="34" t="s">
        <v>542</v>
      </c>
      <c r="N166" s="34" t="s">
        <v>54</v>
      </c>
      <c r="O166" s="34" t="s">
        <v>334</v>
      </c>
      <c r="P166" s="34" t="s">
        <v>641</v>
      </c>
      <c r="Q166" s="35">
        <v>1</v>
      </c>
      <c r="R166" s="34" t="s">
        <v>57</v>
      </c>
      <c r="S166" s="34" t="s">
        <v>642</v>
      </c>
      <c r="T166" s="34" t="s">
        <v>103</v>
      </c>
      <c r="U166" s="34">
        <v>73</v>
      </c>
      <c r="V166" s="36" t="s">
        <v>636</v>
      </c>
      <c r="W166" s="37" t="str">
        <f>+VLOOKUP(V166,[2]Filtros!$G$8:$H$478,2,FALSE)</f>
        <v>Vestuario,  Lencería,  Prendas  de  Protección  y Accesorios  para  uniformes  del  personal  de  Protección,  Vigilancia  y
Seguridad.</v>
      </c>
      <c r="X166" s="38">
        <v>28200</v>
      </c>
      <c r="Y166" s="38">
        <v>70000</v>
      </c>
      <c r="Z166" s="38">
        <v>0</v>
      </c>
      <c r="AA166" s="38">
        <v>0</v>
      </c>
      <c r="AB166" s="38">
        <f t="shared" si="21"/>
        <v>98200</v>
      </c>
      <c r="AC166" s="39">
        <v>0.5</v>
      </c>
      <c r="AD166" s="39">
        <v>0.5</v>
      </c>
      <c r="AE166" s="39"/>
      <c r="AF166" s="35"/>
      <c r="AG166" s="35"/>
      <c r="AH166" s="35"/>
      <c r="AI166" s="35"/>
      <c r="AJ166" s="35"/>
      <c r="AK166" s="35"/>
      <c r="AL166" s="35"/>
      <c r="AM166" s="35"/>
      <c r="AN166" s="35"/>
      <c r="AO166" s="43">
        <f t="shared" si="24"/>
        <v>1</v>
      </c>
      <c r="AP166" s="38">
        <f>+AB166/2</f>
        <v>49100</v>
      </c>
      <c r="AQ166" s="38">
        <f>+AP166</f>
        <v>49100</v>
      </c>
      <c r="AR166" s="38"/>
      <c r="AS166" s="38"/>
      <c r="AT166" s="38"/>
      <c r="AU166" s="38"/>
      <c r="AV166" s="38"/>
      <c r="AW166" s="38"/>
      <c r="AX166" s="38"/>
      <c r="AY166" s="38"/>
      <c r="AZ166" s="38"/>
      <c r="BA166" s="38"/>
      <c r="BB166" s="38">
        <f t="shared" si="20"/>
        <v>98200</v>
      </c>
      <c r="BC166" s="41" t="s">
        <v>66</v>
      </c>
      <c r="BD166" s="34" t="s">
        <v>643</v>
      </c>
      <c r="BE166" s="46"/>
    </row>
    <row r="167" spans="4:57" ht="128.25" x14ac:dyDescent="0.25">
      <c r="D167" s="4" t="s">
        <v>46</v>
      </c>
      <c r="E167" s="4" t="s">
        <v>74</v>
      </c>
      <c r="F167" s="4"/>
      <c r="G167" s="4"/>
      <c r="H167" s="4" t="s">
        <v>48</v>
      </c>
      <c r="I167" s="4" t="s">
        <v>49</v>
      </c>
      <c r="J167" s="4" t="s">
        <v>63</v>
      </c>
      <c r="K167" s="4" t="s">
        <v>644</v>
      </c>
      <c r="L167" s="4" t="s">
        <v>633</v>
      </c>
      <c r="M167" s="4" t="s">
        <v>542</v>
      </c>
      <c r="N167" s="4" t="s">
        <v>54</v>
      </c>
      <c r="O167" s="4" t="s">
        <v>645</v>
      </c>
      <c r="P167" s="4" t="s">
        <v>635</v>
      </c>
      <c r="Q167" s="11">
        <v>1</v>
      </c>
      <c r="R167" s="4" t="s">
        <v>57</v>
      </c>
      <c r="S167" s="4" t="s">
        <v>642</v>
      </c>
      <c r="T167" s="4" t="s">
        <v>103</v>
      </c>
      <c r="U167" s="4">
        <v>73</v>
      </c>
      <c r="V167" s="12" t="s">
        <v>636</v>
      </c>
      <c r="W167" s="13" t="str">
        <f>+VLOOKUP(V167,[2]Filtros!$G$8:$H$478,2,FALSE)</f>
        <v>Vestuario,  Lencería,  Prendas  de  Protección  y Accesorios  para  uniformes  del  personal  de  Protección,  Vigilancia  y
Seguridad.</v>
      </c>
      <c r="X167" s="14">
        <v>32000</v>
      </c>
      <c r="Y167" s="14">
        <v>0</v>
      </c>
      <c r="Z167" s="14">
        <v>0</v>
      </c>
      <c r="AA167" s="14">
        <v>0</v>
      </c>
      <c r="AB167" s="14">
        <f t="shared" si="21"/>
        <v>32000</v>
      </c>
      <c r="AC167" s="15">
        <v>0.5</v>
      </c>
      <c r="AD167" s="15">
        <v>0.5</v>
      </c>
      <c r="AE167" s="15"/>
      <c r="AF167" s="11"/>
      <c r="AG167" s="11"/>
      <c r="AH167" s="11"/>
      <c r="AI167" s="11"/>
      <c r="AJ167" s="11"/>
      <c r="AK167" s="11"/>
      <c r="AL167" s="11"/>
      <c r="AM167" s="11"/>
      <c r="AN167" s="11"/>
      <c r="AO167" s="16">
        <f t="shared" si="24"/>
        <v>1</v>
      </c>
      <c r="AP167" s="14">
        <f>+AB167/2</f>
        <v>16000</v>
      </c>
      <c r="AQ167" s="14">
        <f>+AP167</f>
        <v>16000</v>
      </c>
      <c r="AR167" s="14"/>
      <c r="AS167" s="14"/>
      <c r="AT167" s="14"/>
      <c r="AU167" s="14"/>
      <c r="AV167" s="14"/>
      <c r="AW167" s="14"/>
      <c r="AX167" s="14"/>
      <c r="AY167" s="14"/>
      <c r="AZ167" s="14"/>
      <c r="BA167" s="14"/>
      <c r="BB167" s="14">
        <f t="shared" si="20"/>
        <v>32000</v>
      </c>
      <c r="BC167" s="17" t="s">
        <v>66</v>
      </c>
    </row>
    <row r="168" spans="4:57" ht="128.25" x14ac:dyDescent="0.25">
      <c r="D168" s="4" t="s">
        <v>361</v>
      </c>
      <c r="E168" s="4" t="s">
        <v>5</v>
      </c>
      <c r="F168" s="4"/>
      <c r="G168" s="4"/>
      <c r="H168" s="4" t="s">
        <v>48</v>
      </c>
      <c r="I168" s="4" t="s">
        <v>49</v>
      </c>
      <c r="J168" s="4" t="s">
        <v>550</v>
      </c>
      <c r="K168" s="4" t="s">
        <v>646</v>
      </c>
      <c r="L168" s="4" t="s">
        <v>633</v>
      </c>
      <c r="M168" s="4" t="s">
        <v>542</v>
      </c>
      <c r="N168" s="4" t="s">
        <v>54</v>
      </c>
      <c r="O168" s="4" t="s">
        <v>647</v>
      </c>
      <c r="P168" s="4" t="s">
        <v>648</v>
      </c>
      <c r="Q168" s="11">
        <v>1</v>
      </c>
      <c r="R168" s="4" t="s">
        <v>57</v>
      </c>
      <c r="S168" s="4" t="s">
        <v>642</v>
      </c>
      <c r="T168" s="4" t="s">
        <v>103</v>
      </c>
      <c r="U168" s="4">
        <v>73</v>
      </c>
      <c r="V168" s="12" t="s">
        <v>564</v>
      </c>
      <c r="W168" s="13" t="str">
        <f>+VLOOKUP(V168,[2]Filtros!$G$8:$H$478,2,FALSE)</f>
        <v>Insumos,   Materiales   y   Suministros   para   Construcción,   Electricidad,   Plomería,   Carpintería,   Señalización   Vial,
Navegación, Contra Incendios y Placas</v>
      </c>
      <c r="X168" s="14">
        <v>13500</v>
      </c>
      <c r="Y168" s="14">
        <v>0</v>
      </c>
      <c r="Z168" s="14">
        <v>0</v>
      </c>
      <c r="AA168" s="14">
        <v>0</v>
      </c>
      <c r="AB168" s="14">
        <f t="shared" si="21"/>
        <v>13500</v>
      </c>
      <c r="AC168" s="15">
        <v>0.5</v>
      </c>
      <c r="AD168" s="15">
        <v>0.5</v>
      </c>
      <c r="AE168" s="15"/>
      <c r="AF168" s="11"/>
      <c r="AG168" s="11"/>
      <c r="AH168" s="11"/>
      <c r="AI168" s="11"/>
      <c r="AJ168" s="11"/>
      <c r="AK168" s="11"/>
      <c r="AL168" s="11"/>
      <c r="AM168" s="11"/>
      <c r="AN168" s="11"/>
      <c r="AO168" s="16">
        <f t="shared" si="24"/>
        <v>1</v>
      </c>
      <c r="AP168" s="14">
        <f>+AB168/2</f>
        <v>6750</v>
      </c>
      <c r="AQ168" s="14">
        <f>+AP168</f>
        <v>6750</v>
      </c>
      <c r="AR168" s="14"/>
      <c r="AS168" s="14"/>
      <c r="AT168" s="14"/>
      <c r="AU168" s="14"/>
      <c r="AV168" s="14"/>
      <c r="AW168" s="14"/>
      <c r="AX168" s="14"/>
      <c r="AY168" s="14"/>
      <c r="AZ168" s="14"/>
      <c r="BA168" s="14"/>
      <c r="BB168" s="14">
        <f t="shared" si="20"/>
        <v>13500</v>
      </c>
      <c r="BC168" s="17" t="s">
        <v>66</v>
      </c>
    </row>
    <row r="169" spans="4:57" ht="128.25" x14ac:dyDescent="0.25">
      <c r="D169" s="4" t="s">
        <v>361</v>
      </c>
      <c r="E169" s="4" t="s">
        <v>5</v>
      </c>
      <c r="F169" s="4"/>
      <c r="G169" s="4"/>
      <c r="H169" s="4" t="s">
        <v>48</v>
      </c>
      <c r="I169" s="4" t="s">
        <v>49</v>
      </c>
      <c r="J169" s="4" t="s">
        <v>550</v>
      </c>
      <c r="K169" s="4" t="s">
        <v>649</v>
      </c>
      <c r="L169" s="4" t="s">
        <v>633</v>
      </c>
      <c r="M169" s="4" t="s">
        <v>542</v>
      </c>
      <c r="N169" s="4" t="s">
        <v>54</v>
      </c>
      <c r="O169" s="4" t="s">
        <v>650</v>
      </c>
      <c r="P169" s="4" t="s">
        <v>651</v>
      </c>
      <c r="Q169" s="11">
        <v>1</v>
      </c>
      <c r="R169" s="4" t="s">
        <v>57</v>
      </c>
      <c r="S169" s="4" t="s">
        <v>642</v>
      </c>
      <c r="T169" s="4" t="s">
        <v>103</v>
      </c>
      <c r="U169" s="4">
        <v>73</v>
      </c>
      <c r="V169" s="12" t="s">
        <v>564</v>
      </c>
      <c r="W169" s="13" t="str">
        <f>+VLOOKUP(V169,[2]Filtros!$G$8:$H$478,2,FALSE)</f>
        <v>Insumos,   Materiales   y   Suministros   para   Construcción,   Electricidad,   Plomería,   Carpintería,   Señalización   Vial,
Navegación, Contra Incendios y Placas</v>
      </c>
      <c r="X169" s="14">
        <v>1200</v>
      </c>
      <c r="Y169" s="14">
        <v>0</v>
      </c>
      <c r="Z169" s="14">
        <v>0</v>
      </c>
      <c r="AA169" s="14">
        <v>0</v>
      </c>
      <c r="AB169" s="14">
        <f t="shared" si="21"/>
        <v>1200</v>
      </c>
      <c r="AC169" s="15">
        <v>0.5</v>
      </c>
      <c r="AD169" s="15">
        <v>0.5</v>
      </c>
      <c r="AE169" s="15"/>
      <c r="AF169" s="11"/>
      <c r="AG169" s="11"/>
      <c r="AH169" s="11"/>
      <c r="AI169" s="11"/>
      <c r="AJ169" s="11"/>
      <c r="AK169" s="11"/>
      <c r="AL169" s="11"/>
      <c r="AM169" s="11"/>
      <c r="AN169" s="11"/>
      <c r="AO169" s="16">
        <f t="shared" si="24"/>
        <v>1</v>
      </c>
      <c r="AP169" s="14">
        <f>+AB169/2</f>
        <v>600</v>
      </c>
      <c r="AQ169" s="14">
        <f>+AP169</f>
        <v>600</v>
      </c>
      <c r="AR169" s="14"/>
      <c r="AS169" s="14"/>
      <c r="AT169" s="14"/>
      <c r="AU169" s="14"/>
      <c r="AV169" s="14"/>
      <c r="AW169" s="14"/>
      <c r="AX169" s="14"/>
      <c r="AY169" s="14"/>
      <c r="AZ169" s="14"/>
      <c r="BA169" s="14"/>
      <c r="BB169" s="14">
        <f t="shared" si="20"/>
        <v>1200</v>
      </c>
      <c r="BC169" s="17" t="s">
        <v>66</v>
      </c>
    </row>
    <row r="170" spans="4:57" ht="128.25" x14ac:dyDescent="0.25">
      <c r="D170" s="4" t="s">
        <v>427</v>
      </c>
      <c r="E170" s="4" t="s">
        <v>5</v>
      </c>
      <c r="F170" s="4"/>
      <c r="G170" s="4"/>
      <c r="H170" s="4" t="s">
        <v>48</v>
      </c>
      <c r="I170" s="4" t="s">
        <v>49</v>
      </c>
      <c r="J170" s="4" t="s">
        <v>550</v>
      </c>
      <c r="K170" s="4" t="s">
        <v>652</v>
      </c>
      <c r="L170" s="4" t="s">
        <v>633</v>
      </c>
      <c r="M170" s="4" t="s">
        <v>542</v>
      </c>
      <c r="N170" s="4" t="s">
        <v>54</v>
      </c>
      <c r="O170" s="4" t="s">
        <v>653</v>
      </c>
      <c r="P170" s="4" t="s">
        <v>654</v>
      </c>
      <c r="Q170" s="11">
        <v>1</v>
      </c>
      <c r="R170" s="4" t="s">
        <v>57</v>
      </c>
      <c r="S170" s="4" t="s">
        <v>642</v>
      </c>
      <c r="T170" s="4" t="s">
        <v>146</v>
      </c>
      <c r="U170" s="4">
        <v>73</v>
      </c>
      <c r="V170" s="12" t="s">
        <v>564</v>
      </c>
      <c r="W170" s="13" t="s">
        <v>576</v>
      </c>
      <c r="X170" s="14">
        <v>1000</v>
      </c>
      <c r="Y170" s="14">
        <v>0</v>
      </c>
      <c r="Z170" s="14">
        <v>0</v>
      </c>
      <c r="AA170" s="14">
        <v>0</v>
      </c>
      <c r="AB170" s="14">
        <v>1000</v>
      </c>
      <c r="AC170" s="15"/>
      <c r="AD170" s="15"/>
      <c r="AE170" s="15">
        <v>1</v>
      </c>
      <c r="AF170" s="16">
        <v>1</v>
      </c>
      <c r="AG170" s="14">
        <v>600</v>
      </c>
      <c r="AH170" s="14">
        <v>600</v>
      </c>
      <c r="AI170" s="14"/>
      <c r="AJ170" s="14">
        <v>1200</v>
      </c>
      <c r="AK170" s="17" t="s">
        <v>66</v>
      </c>
      <c r="AL170" s="11"/>
      <c r="AM170" s="11"/>
      <c r="AN170" s="11"/>
      <c r="AO170" s="16">
        <f>+AD170+AE170+AC170</f>
        <v>1</v>
      </c>
      <c r="AP170" s="14"/>
      <c r="AQ170" s="14"/>
      <c r="AR170" s="14">
        <v>1000</v>
      </c>
      <c r="AS170" s="14"/>
      <c r="AT170" s="14"/>
      <c r="AU170" s="14"/>
      <c r="AV170" s="14"/>
      <c r="AW170" s="14"/>
      <c r="AX170" s="14"/>
      <c r="AY170" s="14"/>
      <c r="AZ170" s="14"/>
      <c r="BA170" s="14"/>
      <c r="BB170" s="14">
        <f t="shared" si="20"/>
        <v>1000</v>
      </c>
      <c r="BC170" s="17" t="s">
        <v>66</v>
      </c>
    </row>
    <row r="171" spans="4:57" ht="128.25" x14ac:dyDescent="0.25">
      <c r="D171" s="4" t="s">
        <v>361</v>
      </c>
      <c r="E171" s="4" t="s">
        <v>5</v>
      </c>
      <c r="F171" s="4"/>
      <c r="G171" s="4"/>
      <c r="H171" s="4" t="s">
        <v>48</v>
      </c>
      <c r="I171" s="4" t="s">
        <v>49</v>
      </c>
      <c r="J171" s="4" t="s">
        <v>550</v>
      </c>
      <c r="K171" s="4" t="s">
        <v>655</v>
      </c>
      <c r="L171" s="4" t="s">
        <v>633</v>
      </c>
      <c r="M171" s="4" t="s">
        <v>542</v>
      </c>
      <c r="N171" s="4" t="s">
        <v>54</v>
      </c>
      <c r="O171" s="4" t="s">
        <v>384</v>
      </c>
      <c r="P171" s="4" t="s">
        <v>511</v>
      </c>
      <c r="Q171" s="11">
        <v>1</v>
      </c>
      <c r="R171" s="4" t="s">
        <v>57</v>
      </c>
      <c r="S171" s="4" t="s">
        <v>642</v>
      </c>
      <c r="T171" s="4" t="s">
        <v>103</v>
      </c>
      <c r="U171" s="4">
        <v>73</v>
      </c>
      <c r="V171" s="12" t="s">
        <v>513</v>
      </c>
      <c r="W171" s="13" t="str">
        <f>+VLOOKUP(V171,[2]Filtros!$G$8:$H$478,2,FALSE)</f>
        <v>Repuestos y Accesorios</v>
      </c>
      <c r="X171" s="14">
        <v>21150</v>
      </c>
      <c r="Y171" s="14">
        <v>0</v>
      </c>
      <c r="Z171" s="14">
        <v>0</v>
      </c>
      <c r="AA171" s="14">
        <v>0</v>
      </c>
      <c r="AB171" s="14">
        <f t="shared" ref="AB171:AB195" si="25">+X171+Y171-Z171+AA171</f>
        <v>21150</v>
      </c>
      <c r="AC171" s="15">
        <v>0.5</v>
      </c>
      <c r="AD171" s="15">
        <v>0.5</v>
      </c>
      <c r="AE171" s="15"/>
      <c r="AF171" s="11"/>
      <c r="AG171" s="11"/>
      <c r="AH171" s="11"/>
      <c r="AI171" s="11"/>
      <c r="AJ171" s="11"/>
      <c r="AK171" s="11"/>
      <c r="AL171" s="11"/>
      <c r="AM171" s="11"/>
      <c r="AN171" s="11"/>
      <c r="AO171" s="16">
        <f t="shared" ref="AO171:AO172" si="26">SUM(AC171:AN171)</f>
        <v>1</v>
      </c>
      <c r="AP171" s="14">
        <f>+AB171/2</f>
        <v>10575</v>
      </c>
      <c r="AQ171" s="14">
        <f>+AP171</f>
        <v>10575</v>
      </c>
      <c r="AR171" s="14"/>
      <c r="AS171" s="14"/>
      <c r="AT171" s="14"/>
      <c r="AU171" s="14"/>
      <c r="AV171" s="14"/>
      <c r="AW171" s="14"/>
      <c r="AX171" s="14"/>
      <c r="AY171" s="14"/>
      <c r="AZ171" s="14"/>
      <c r="BA171" s="14"/>
      <c r="BB171" s="14">
        <f t="shared" si="20"/>
        <v>21150</v>
      </c>
      <c r="BC171" s="17" t="s">
        <v>66</v>
      </c>
    </row>
    <row r="172" spans="4:57" ht="128.25" x14ac:dyDescent="0.25">
      <c r="D172" s="4" t="s">
        <v>104</v>
      </c>
      <c r="E172" s="4" t="s">
        <v>236</v>
      </c>
      <c r="F172" s="4"/>
      <c r="G172" s="4"/>
      <c r="H172" s="4" t="s">
        <v>48</v>
      </c>
      <c r="I172" s="4" t="s">
        <v>49</v>
      </c>
      <c r="J172" s="4" t="s">
        <v>414</v>
      </c>
      <c r="K172" s="4" t="s">
        <v>656</v>
      </c>
      <c r="L172" s="91" t="s">
        <v>657</v>
      </c>
      <c r="M172" s="91" t="s">
        <v>658</v>
      </c>
      <c r="N172" s="91" t="s">
        <v>54</v>
      </c>
      <c r="O172" s="91" t="s">
        <v>659</v>
      </c>
      <c r="P172" s="91" t="s">
        <v>660</v>
      </c>
      <c r="Q172" s="11">
        <v>1</v>
      </c>
      <c r="R172" s="4" t="s">
        <v>152</v>
      </c>
      <c r="S172" s="4" t="s">
        <v>661</v>
      </c>
      <c r="T172" s="4" t="s">
        <v>59</v>
      </c>
      <c r="U172" s="4">
        <v>77</v>
      </c>
      <c r="V172" s="12" t="s">
        <v>518</v>
      </c>
      <c r="W172" s="13" t="str">
        <f>+VLOOKUP(V172,[2]Filtros!$G$8:$H$478,2,FALSE)</f>
        <v>Tasas generales</v>
      </c>
      <c r="X172" s="14">
        <v>3000</v>
      </c>
      <c r="Y172" s="14">
        <v>0</v>
      </c>
      <c r="Z172" s="14">
        <v>0</v>
      </c>
      <c r="AA172" s="14">
        <v>0</v>
      </c>
      <c r="AB172" s="14">
        <f t="shared" si="25"/>
        <v>3000</v>
      </c>
      <c r="AC172" s="15">
        <v>0.33329999999999999</v>
      </c>
      <c r="AD172" s="15">
        <v>0.33329999999999999</v>
      </c>
      <c r="AE172" s="15">
        <v>0.33329999999999999</v>
      </c>
      <c r="AF172" s="11"/>
      <c r="AG172" s="11"/>
      <c r="AH172" s="11"/>
      <c r="AI172" s="11"/>
      <c r="AJ172" s="11"/>
      <c r="AK172" s="11"/>
      <c r="AL172" s="11"/>
      <c r="AM172" s="11"/>
      <c r="AN172" s="11"/>
      <c r="AO172" s="16">
        <f t="shared" si="26"/>
        <v>0.99990000000000001</v>
      </c>
      <c r="AP172" s="14">
        <f>+X172/3</f>
        <v>1000</v>
      </c>
      <c r="AQ172" s="14">
        <f>+AP172</f>
        <v>1000</v>
      </c>
      <c r="AR172" s="14">
        <f>+X172/3</f>
        <v>1000</v>
      </c>
      <c r="AS172" s="14"/>
      <c r="AT172" s="14"/>
      <c r="AU172" s="14"/>
      <c r="AV172" s="14"/>
      <c r="AW172" s="14"/>
      <c r="AX172" s="14"/>
      <c r="AY172" s="14"/>
      <c r="AZ172" s="14"/>
      <c r="BA172" s="14"/>
      <c r="BB172" s="14">
        <f t="shared" si="20"/>
        <v>3000</v>
      </c>
      <c r="BC172" s="17" t="s">
        <v>66</v>
      </c>
    </row>
    <row r="173" spans="4:57" s="45" customFormat="1" ht="128.25" x14ac:dyDescent="0.25">
      <c r="D173" s="34" t="s">
        <v>46</v>
      </c>
      <c r="E173" s="34" t="s">
        <v>337</v>
      </c>
      <c r="F173" s="34"/>
      <c r="G173" s="34"/>
      <c r="H173" s="34" t="s">
        <v>48</v>
      </c>
      <c r="I173" s="34" t="s">
        <v>49</v>
      </c>
      <c r="J173" s="34" t="s">
        <v>63</v>
      </c>
      <c r="K173" s="34" t="s">
        <v>662</v>
      </c>
      <c r="L173" s="34" t="s">
        <v>633</v>
      </c>
      <c r="M173" s="34" t="s">
        <v>542</v>
      </c>
      <c r="N173" s="92" t="s">
        <v>54</v>
      </c>
      <c r="O173" s="92" t="s">
        <v>663</v>
      </c>
      <c r="P173" s="92" t="s">
        <v>664</v>
      </c>
      <c r="Q173" s="35">
        <v>1</v>
      </c>
      <c r="R173" s="34" t="s">
        <v>57</v>
      </c>
      <c r="S173" s="34" t="s">
        <v>665</v>
      </c>
      <c r="T173" s="34" t="s">
        <v>59</v>
      </c>
      <c r="U173" s="34">
        <v>84</v>
      </c>
      <c r="V173" s="36" t="s">
        <v>610</v>
      </c>
      <c r="W173" s="37" t="str">
        <f>+VLOOKUP(V173,[2]Filtros!$G$8:$H$478,2,FALSE)</f>
        <v>Mobiliarios</v>
      </c>
      <c r="X173" s="38">
        <v>42735.96</v>
      </c>
      <c r="Y173" s="38">
        <v>0</v>
      </c>
      <c r="Z173" s="38">
        <v>31980</v>
      </c>
      <c r="AA173" s="38">
        <v>0</v>
      </c>
      <c r="AB173" s="38">
        <f t="shared" si="25"/>
        <v>10755.96</v>
      </c>
      <c r="AC173" s="39">
        <v>0.33329999999999999</v>
      </c>
      <c r="AD173" s="39">
        <v>0.33329999999999999</v>
      </c>
      <c r="AE173" s="39">
        <v>0.33329999999999999</v>
      </c>
      <c r="AF173" s="35"/>
      <c r="AG173" s="35"/>
      <c r="AH173" s="35"/>
      <c r="AI173" s="35"/>
      <c r="AJ173" s="35"/>
      <c r="AK173" s="35"/>
      <c r="AL173" s="35"/>
      <c r="AM173" s="35"/>
      <c r="AN173" s="35"/>
      <c r="AO173" s="43">
        <f t="shared" ref="AO173:AO194" si="27">SUM(AC173:AN173)</f>
        <v>0.99990000000000001</v>
      </c>
      <c r="AP173" s="38">
        <f>+AB173/3</f>
        <v>3585.3199999999997</v>
      </c>
      <c r="AQ173" s="38">
        <f>+AP173</f>
        <v>3585.3199999999997</v>
      </c>
      <c r="AR173" s="38">
        <f>+AQ173</f>
        <v>3585.3199999999997</v>
      </c>
      <c r="AS173" s="38"/>
      <c r="AT173" s="38"/>
      <c r="AU173" s="38"/>
      <c r="AV173" s="38"/>
      <c r="AW173" s="38"/>
      <c r="AX173" s="38"/>
      <c r="AY173" s="38"/>
      <c r="AZ173" s="38"/>
      <c r="BA173" s="38"/>
      <c r="BB173" s="38">
        <f t="shared" si="20"/>
        <v>10755.96</v>
      </c>
      <c r="BC173" s="41" t="s">
        <v>66</v>
      </c>
      <c r="BD173" s="34" t="s">
        <v>666</v>
      </c>
      <c r="BE173" s="34" t="s">
        <v>667</v>
      </c>
    </row>
    <row r="174" spans="4:57" s="51" customFormat="1" ht="128.25" x14ac:dyDescent="0.25">
      <c r="D174" s="52" t="s">
        <v>46</v>
      </c>
      <c r="E174" s="52" t="s">
        <v>74</v>
      </c>
      <c r="F174" s="52"/>
      <c r="G174" s="52"/>
      <c r="H174" s="52" t="s">
        <v>48</v>
      </c>
      <c r="I174" s="52" t="s">
        <v>49</v>
      </c>
      <c r="J174" s="52" t="s">
        <v>63</v>
      </c>
      <c r="K174" s="52" t="s">
        <v>668</v>
      </c>
      <c r="L174" s="52" t="s">
        <v>633</v>
      </c>
      <c r="M174" s="52" t="s">
        <v>542</v>
      </c>
      <c r="N174" s="93" t="s">
        <v>54</v>
      </c>
      <c r="O174" s="93" t="s">
        <v>663</v>
      </c>
      <c r="P174" s="93" t="s">
        <v>664</v>
      </c>
      <c r="Q174" s="68">
        <v>1</v>
      </c>
      <c r="R174" s="52" t="s">
        <v>57</v>
      </c>
      <c r="S174" s="52" t="s">
        <v>669</v>
      </c>
      <c r="T174" s="52" t="s">
        <v>59</v>
      </c>
      <c r="U174" s="52">
        <v>84</v>
      </c>
      <c r="V174" s="54" t="s">
        <v>610</v>
      </c>
      <c r="W174" s="89" t="str">
        <f>+VLOOKUP(V174,[2]Filtros!$G$8:$H$478,2,FALSE)</f>
        <v>Mobiliarios</v>
      </c>
      <c r="X174" s="55">
        <v>5000</v>
      </c>
      <c r="Y174" s="55">
        <v>0</v>
      </c>
      <c r="Z174" s="55">
        <v>5000</v>
      </c>
      <c r="AA174" s="55">
        <v>0</v>
      </c>
      <c r="AB174" s="55">
        <f t="shared" si="25"/>
        <v>0</v>
      </c>
      <c r="AC174" s="56"/>
      <c r="AD174" s="56">
        <v>1</v>
      </c>
      <c r="AE174" s="56"/>
      <c r="AF174" s="68"/>
      <c r="AG174" s="68"/>
      <c r="AH174" s="68"/>
      <c r="AI174" s="68"/>
      <c r="AJ174" s="68"/>
      <c r="AK174" s="68"/>
      <c r="AL174" s="68"/>
      <c r="AM174" s="68"/>
      <c r="AN174" s="68"/>
      <c r="AO174" s="53">
        <f t="shared" si="27"/>
        <v>1</v>
      </c>
      <c r="AP174" s="55"/>
      <c r="AQ174" s="55">
        <v>0</v>
      </c>
      <c r="AR174" s="55"/>
      <c r="AS174" s="55"/>
      <c r="AT174" s="55"/>
      <c r="AU174" s="55"/>
      <c r="AV174" s="55"/>
      <c r="AW174" s="55"/>
      <c r="AX174" s="55"/>
      <c r="AY174" s="55"/>
      <c r="AZ174" s="55"/>
      <c r="BA174" s="55"/>
      <c r="BB174" s="55">
        <f t="shared" si="20"/>
        <v>0</v>
      </c>
      <c r="BC174" s="90" t="s">
        <v>66</v>
      </c>
      <c r="BD174" s="59" t="s">
        <v>670</v>
      </c>
      <c r="BE174" s="60"/>
    </row>
    <row r="175" spans="4:57" ht="128.25" x14ac:dyDescent="0.25">
      <c r="D175" s="4" t="s">
        <v>46</v>
      </c>
      <c r="E175" s="4" t="s">
        <v>74</v>
      </c>
      <c r="F175" s="4"/>
      <c r="G175" s="4"/>
      <c r="H175" s="4" t="s">
        <v>48</v>
      </c>
      <c r="I175" s="4" t="s">
        <v>49</v>
      </c>
      <c r="J175" s="4" t="s">
        <v>63</v>
      </c>
      <c r="K175" s="4" t="s">
        <v>671</v>
      </c>
      <c r="L175" s="4" t="s">
        <v>633</v>
      </c>
      <c r="M175" s="4" t="s">
        <v>542</v>
      </c>
      <c r="N175" s="91" t="s">
        <v>54</v>
      </c>
      <c r="O175" s="91" t="s">
        <v>663</v>
      </c>
      <c r="P175" s="91" t="s">
        <v>664</v>
      </c>
      <c r="Q175" s="11">
        <v>1</v>
      </c>
      <c r="R175" s="4" t="s">
        <v>57</v>
      </c>
      <c r="S175" s="4" t="s">
        <v>153</v>
      </c>
      <c r="T175" s="4" t="s">
        <v>59</v>
      </c>
      <c r="U175" s="4">
        <v>84</v>
      </c>
      <c r="V175" s="12" t="s">
        <v>610</v>
      </c>
      <c r="W175" s="13" t="str">
        <f>+VLOOKUP(V175,[2]Filtros!$G$8:$H$478,2,FALSE)</f>
        <v>Mobiliarios</v>
      </c>
      <c r="X175" s="14">
        <v>16000</v>
      </c>
      <c r="Y175" s="14">
        <v>0</v>
      </c>
      <c r="Z175" s="14">
        <v>0</v>
      </c>
      <c r="AA175" s="14">
        <v>0</v>
      </c>
      <c r="AB175" s="14">
        <f t="shared" si="25"/>
        <v>16000</v>
      </c>
      <c r="AC175" s="15">
        <v>1</v>
      </c>
      <c r="AD175" s="15"/>
      <c r="AE175" s="15"/>
      <c r="AF175" s="11"/>
      <c r="AG175" s="11"/>
      <c r="AH175" s="11"/>
      <c r="AI175" s="11"/>
      <c r="AJ175" s="11"/>
      <c r="AK175" s="11"/>
      <c r="AL175" s="11"/>
      <c r="AM175" s="11"/>
      <c r="AN175" s="11"/>
      <c r="AO175" s="16">
        <f t="shared" si="27"/>
        <v>1</v>
      </c>
      <c r="AP175" s="14">
        <v>16000</v>
      </c>
      <c r="AQ175" s="14"/>
      <c r="AR175" s="14"/>
      <c r="AS175" s="14"/>
      <c r="AT175" s="14"/>
      <c r="AU175" s="14"/>
      <c r="AV175" s="14"/>
      <c r="AW175" s="14"/>
      <c r="AX175" s="14"/>
      <c r="AY175" s="14"/>
      <c r="AZ175" s="14"/>
      <c r="BA175" s="14"/>
      <c r="BB175" s="14">
        <f t="shared" si="20"/>
        <v>16000</v>
      </c>
      <c r="BC175" s="17" t="s">
        <v>66</v>
      </c>
    </row>
    <row r="176" spans="4:57" ht="128.25" x14ac:dyDescent="0.25">
      <c r="D176" s="4" t="s">
        <v>46</v>
      </c>
      <c r="E176" s="4" t="s">
        <v>455</v>
      </c>
      <c r="F176" s="4"/>
      <c r="G176" s="4"/>
      <c r="H176" s="4" t="s">
        <v>48</v>
      </c>
      <c r="I176" s="4" t="s">
        <v>49</v>
      </c>
      <c r="J176" s="4" t="s">
        <v>63</v>
      </c>
      <c r="K176" s="4" t="s">
        <v>672</v>
      </c>
      <c r="L176" s="4" t="s">
        <v>633</v>
      </c>
      <c r="M176" s="4" t="s">
        <v>542</v>
      </c>
      <c r="N176" s="91" t="s">
        <v>54</v>
      </c>
      <c r="O176" s="91" t="s">
        <v>663</v>
      </c>
      <c r="P176" s="91" t="s">
        <v>664</v>
      </c>
      <c r="Q176" s="11">
        <v>1</v>
      </c>
      <c r="R176" s="4" t="s">
        <v>57</v>
      </c>
      <c r="S176" s="4" t="s">
        <v>153</v>
      </c>
      <c r="T176" s="4" t="s">
        <v>59</v>
      </c>
      <c r="U176" s="4">
        <v>84</v>
      </c>
      <c r="V176" s="12" t="s">
        <v>610</v>
      </c>
      <c r="W176" s="13" t="str">
        <f>+VLOOKUP(V176,[2]Filtros!$G$8:$H$478,2,FALSE)</f>
        <v>Mobiliarios</v>
      </c>
      <c r="X176" s="14">
        <v>100</v>
      </c>
      <c r="Y176" s="14">
        <v>0</v>
      </c>
      <c r="Z176" s="14">
        <v>0</v>
      </c>
      <c r="AA176" s="14">
        <v>0</v>
      </c>
      <c r="AB176" s="14">
        <f t="shared" si="25"/>
        <v>100</v>
      </c>
      <c r="AC176" s="15">
        <v>1</v>
      </c>
      <c r="AD176" s="15"/>
      <c r="AE176" s="15"/>
      <c r="AF176" s="11"/>
      <c r="AG176" s="11"/>
      <c r="AH176" s="11"/>
      <c r="AI176" s="11"/>
      <c r="AJ176" s="11"/>
      <c r="AK176" s="11"/>
      <c r="AL176" s="11"/>
      <c r="AM176" s="11"/>
      <c r="AN176" s="11"/>
      <c r="AO176" s="16">
        <f t="shared" si="27"/>
        <v>1</v>
      </c>
      <c r="AP176" s="14">
        <v>100</v>
      </c>
      <c r="AQ176" s="14"/>
      <c r="AR176" s="14"/>
      <c r="AS176" s="14"/>
      <c r="AT176" s="14"/>
      <c r="AU176" s="14"/>
      <c r="AV176" s="14"/>
      <c r="AW176" s="14"/>
      <c r="AX176" s="14"/>
      <c r="AY176" s="14"/>
      <c r="AZ176" s="14"/>
      <c r="BA176" s="14"/>
      <c r="BB176" s="14">
        <f t="shared" si="20"/>
        <v>100</v>
      </c>
      <c r="BC176" s="17" t="s">
        <v>66</v>
      </c>
    </row>
    <row r="177" spans="4:57" s="51" customFormat="1" ht="142.5" x14ac:dyDescent="0.25">
      <c r="D177" s="52" t="s">
        <v>46</v>
      </c>
      <c r="E177" s="52" t="s">
        <v>111</v>
      </c>
      <c r="F177" s="52"/>
      <c r="G177" s="52"/>
      <c r="H177" s="52" t="s">
        <v>48</v>
      </c>
      <c r="I177" s="52" t="s">
        <v>49</v>
      </c>
      <c r="J177" s="52" t="s">
        <v>63</v>
      </c>
      <c r="K177" s="52" t="s">
        <v>673</v>
      </c>
      <c r="L177" s="52" t="s">
        <v>633</v>
      </c>
      <c r="M177" s="52" t="s">
        <v>542</v>
      </c>
      <c r="N177" s="93" t="s">
        <v>54</v>
      </c>
      <c r="O177" s="93" t="s">
        <v>663</v>
      </c>
      <c r="P177" s="93" t="s">
        <v>664</v>
      </c>
      <c r="Q177" s="68">
        <v>1</v>
      </c>
      <c r="R177" s="52" t="s">
        <v>57</v>
      </c>
      <c r="S177" s="52" t="s">
        <v>674</v>
      </c>
      <c r="T177" s="52" t="s">
        <v>59</v>
      </c>
      <c r="U177" s="52">
        <v>84</v>
      </c>
      <c r="V177" s="54" t="s">
        <v>610</v>
      </c>
      <c r="W177" s="89" t="str">
        <f>+VLOOKUP(V177,[2]Filtros!$G$8:$H$478,2,FALSE)</f>
        <v>Mobiliarios</v>
      </c>
      <c r="X177" s="55">
        <v>250</v>
      </c>
      <c r="Y177" s="55">
        <v>0</v>
      </c>
      <c r="Z177" s="55">
        <v>0</v>
      </c>
      <c r="AA177" s="55">
        <v>4000</v>
      </c>
      <c r="AB177" s="55">
        <f t="shared" si="25"/>
        <v>4250</v>
      </c>
      <c r="AC177" s="56"/>
      <c r="AD177" s="56"/>
      <c r="AE177" s="56">
        <v>1</v>
      </c>
      <c r="AF177" s="68"/>
      <c r="AG177" s="68"/>
      <c r="AH177" s="68"/>
      <c r="AI177" s="68"/>
      <c r="AJ177" s="68"/>
      <c r="AK177" s="68"/>
      <c r="AL177" s="68"/>
      <c r="AM177" s="68"/>
      <c r="AN177" s="68">
        <v>1</v>
      </c>
      <c r="AO177" s="53">
        <f>SUM(AF177:AN177)</f>
        <v>1</v>
      </c>
      <c r="AP177" s="55"/>
      <c r="AQ177" s="55"/>
      <c r="AR177" s="55">
        <f>AB177</f>
        <v>4250</v>
      </c>
      <c r="AS177" s="55"/>
      <c r="AT177" s="55"/>
      <c r="AU177" s="55"/>
      <c r="AV177" s="55"/>
      <c r="AW177" s="55"/>
      <c r="AX177" s="55"/>
      <c r="AY177" s="55"/>
      <c r="AZ177" s="55"/>
      <c r="BA177" s="55">
        <f>AR177</f>
        <v>4250</v>
      </c>
      <c r="BB177" s="55">
        <f>SUM(AS177:BA177)</f>
        <v>4250</v>
      </c>
      <c r="BC177" s="90" t="s">
        <v>66</v>
      </c>
      <c r="BD177" s="52" t="s">
        <v>675</v>
      </c>
      <c r="BE177" s="52" t="s">
        <v>676</v>
      </c>
    </row>
    <row r="178" spans="4:57" ht="128.25" x14ac:dyDescent="0.25">
      <c r="D178" s="4" t="s">
        <v>361</v>
      </c>
      <c r="E178" s="4" t="s">
        <v>5</v>
      </c>
      <c r="F178" s="4"/>
      <c r="G178" s="4"/>
      <c r="H178" s="4" t="s">
        <v>48</v>
      </c>
      <c r="I178" s="4" t="s">
        <v>49</v>
      </c>
      <c r="J178" s="4" t="s">
        <v>550</v>
      </c>
      <c r="K178" s="4" t="s">
        <v>677</v>
      </c>
      <c r="L178" s="4" t="s">
        <v>633</v>
      </c>
      <c r="M178" s="4" t="s">
        <v>542</v>
      </c>
      <c r="N178" s="91" t="s">
        <v>54</v>
      </c>
      <c r="O178" s="91" t="s">
        <v>678</v>
      </c>
      <c r="P178" s="91" t="s">
        <v>679</v>
      </c>
      <c r="Q178" s="11">
        <v>1</v>
      </c>
      <c r="R178" s="4" t="s">
        <v>57</v>
      </c>
      <c r="S178" s="4" t="s">
        <v>680</v>
      </c>
      <c r="T178" s="4" t="s">
        <v>59</v>
      </c>
      <c r="U178" s="4">
        <v>84</v>
      </c>
      <c r="V178" s="12" t="s">
        <v>610</v>
      </c>
      <c r="W178" s="13" t="str">
        <f>+VLOOKUP(V178,[2]Filtros!$G$8:$H$478,2,FALSE)</f>
        <v>Mobiliarios</v>
      </c>
      <c r="X178" s="14">
        <v>25000</v>
      </c>
      <c r="Y178" s="14">
        <v>0</v>
      </c>
      <c r="Z178" s="14">
        <v>0</v>
      </c>
      <c r="AA178" s="14">
        <v>0</v>
      </c>
      <c r="AB178" s="14">
        <f t="shared" si="25"/>
        <v>25000</v>
      </c>
      <c r="AC178" s="15">
        <v>0.5</v>
      </c>
      <c r="AD178" s="15">
        <v>0.5</v>
      </c>
      <c r="AE178" s="15"/>
      <c r="AF178" s="11"/>
      <c r="AG178" s="11"/>
      <c r="AH178" s="11"/>
      <c r="AI178" s="11"/>
      <c r="AJ178" s="11"/>
      <c r="AK178" s="11"/>
      <c r="AL178" s="11"/>
      <c r="AM178" s="11"/>
      <c r="AN178" s="11"/>
      <c r="AO178" s="16">
        <f t="shared" si="27"/>
        <v>1</v>
      </c>
      <c r="AP178" s="14">
        <v>12500</v>
      </c>
      <c r="AQ178" s="14">
        <v>12500</v>
      </c>
      <c r="AR178" s="14"/>
      <c r="AS178" s="14"/>
      <c r="AT178" s="14"/>
      <c r="AU178" s="14"/>
      <c r="AV178" s="14"/>
      <c r="AW178" s="14"/>
      <c r="AX178" s="14"/>
      <c r="AY178" s="14"/>
      <c r="AZ178" s="14"/>
      <c r="BA178" s="14"/>
      <c r="BB178" s="14">
        <f t="shared" si="20"/>
        <v>25000</v>
      </c>
      <c r="BC178" s="17" t="s">
        <v>66</v>
      </c>
    </row>
    <row r="179" spans="4:57" ht="128.25" x14ac:dyDescent="0.25">
      <c r="D179" s="4" t="s">
        <v>427</v>
      </c>
      <c r="E179" s="4" t="s">
        <v>5</v>
      </c>
      <c r="F179" s="4"/>
      <c r="G179" s="4"/>
      <c r="H179" s="4" t="s">
        <v>48</v>
      </c>
      <c r="I179" s="4" t="s">
        <v>49</v>
      </c>
      <c r="J179" s="4" t="s">
        <v>63</v>
      </c>
      <c r="K179" s="4" t="s">
        <v>681</v>
      </c>
      <c r="L179" s="4" t="s">
        <v>633</v>
      </c>
      <c r="M179" s="4" t="s">
        <v>542</v>
      </c>
      <c r="N179" s="91" t="s">
        <v>54</v>
      </c>
      <c r="O179" s="91" t="s">
        <v>612</v>
      </c>
      <c r="P179" s="91" t="s">
        <v>682</v>
      </c>
      <c r="Q179" s="11">
        <v>1</v>
      </c>
      <c r="R179" s="4" t="s">
        <v>57</v>
      </c>
      <c r="S179" s="4" t="s">
        <v>683</v>
      </c>
      <c r="T179" s="4" t="s">
        <v>59</v>
      </c>
      <c r="U179" s="4">
        <v>84</v>
      </c>
      <c r="V179" s="12" t="s">
        <v>523</v>
      </c>
      <c r="W179" s="13" t="str">
        <f>+VLOOKUP(V179,[2]Filtros!$G$8:$H$478,2,FALSE)</f>
        <v>Maquinarias y Equipos</v>
      </c>
      <c r="X179" s="14">
        <v>1000</v>
      </c>
      <c r="Y179" s="14">
        <v>0</v>
      </c>
      <c r="Z179" s="14">
        <v>0</v>
      </c>
      <c r="AA179" s="14">
        <v>0</v>
      </c>
      <c r="AB179" s="14">
        <f t="shared" si="25"/>
        <v>1000</v>
      </c>
      <c r="AC179" s="15"/>
      <c r="AD179" s="15"/>
      <c r="AE179" s="15">
        <v>1</v>
      </c>
      <c r="AF179" s="11"/>
      <c r="AG179" s="11"/>
      <c r="AH179" s="11"/>
      <c r="AI179" s="11"/>
      <c r="AJ179" s="11"/>
      <c r="AK179" s="11"/>
      <c r="AL179" s="11"/>
      <c r="AM179" s="11"/>
      <c r="AN179" s="11"/>
      <c r="AO179" s="16">
        <f t="shared" si="27"/>
        <v>1</v>
      </c>
      <c r="AP179" s="14"/>
      <c r="AQ179" s="14"/>
      <c r="AR179" s="14">
        <v>1000</v>
      </c>
      <c r="AS179" s="14"/>
      <c r="AT179" s="14"/>
      <c r="AU179" s="14"/>
      <c r="AV179" s="14"/>
      <c r="AW179" s="14"/>
      <c r="AX179" s="14"/>
      <c r="AY179" s="14"/>
      <c r="AZ179" s="14"/>
      <c r="BA179" s="14"/>
      <c r="BB179" s="14">
        <f t="shared" ref="BB179:BB204" si="28">SUM(AP179:BA179)</f>
        <v>1000</v>
      </c>
      <c r="BC179" s="17" t="s">
        <v>66</v>
      </c>
    </row>
    <row r="180" spans="4:57" ht="128.25" x14ac:dyDescent="0.25">
      <c r="D180" s="4" t="s">
        <v>361</v>
      </c>
      <c r="E180" s="4" t="s">
        <v>5</v>
      </c>
      <c r="F180" s="4"/>
      <c r="G180" s="4"/>
      <c r="H180" s="4" t="s">
        <v>48</v>
      </c>
      <c r="I180" s="4" t="s">
        <v>49</v>
      </c>
      <c r="J180" s="4" t="s">
        <v>550</v>
      </c>
      <c r="K180" s="4" t="s">
        <v>684</v>
      </c>
      <c r="L180" s="4" t="s">
        <v>633</v>
      </c>
      <c r="M180" s="4" t="s">
        <v>542</v>
      </c>
      <c r="N180" s="91" t="s">
        <v>54</v>
      </c>
      <c r="O180" s="91" t="s">
        <v>685</v>
      </c>
      <c r="P180" s="91" t="s">
        <v>624</v>
      </c>
      <c r="Q180" s="11">
        <v>1</v>
      </c>
      <c r="R180" s="4" t="s">
        <v>57</v>
      </c>
      <c r="S180" s="4" t="s">
        <v>683</v>
      </c>
      <c r="T180" s="4" t="s">
        <v>59</v>
      </c>
      <c r="U180" s="4">
        <v>84</v>
      </c>
      <c r="V180" s="12" t="s">
        <v>523</v>
      </c>
      <c r="W180" s="13" t="str">
        <f>+VLOOKUP(V180,[2]Filtros!$G$8:$H$478,2,FALSE)</f>
        <v>Maquinarias y Equipos</v>
      </c>
      <c r="X180" s="14">
        <v>16088</v>
      </c>
      <c r="Y180" s="14">
        <v>0</v>
      </c>
      <c r="Z180" s="14">
        <v>0</v>
      </c>
      <c r="AA180" s="14">
        <v>0</v>
      </c>
      <c r="AB180" s="14">
        <f t="shared" si="25"/>
        <v>16088</v>
      </c>
      <c r="AC180" s="15">
        <v>0.5</v>
      </c>
      <c r="AD180" s="15">
        <v>0.5</v>
      </c>
      <c r="AE180" s="15"/>
      <c r="AF180" s="11"/>
      <c r="AG180" s="11"/>
      <c r="AH180" s="11"/>
      <c r="AI180" s="11"/>
      <c r="AJ180" s="11"/>
      <c r="AK180" s="11"/>
      <c r="AL180" s="11"/>
      <c r="AM180" s="11"/>
      <c r="AN180" s="11"/>
      <c r="AO180" s="16">
        <f t="shared" si="27"/>
        <v>1</v>
      </c>
      <c r="AP180" s="14">
        <f>+AB180/2</f>
        <v>8044</v>
      </c>
      <c r="AQ180" s="14">
        <f t="shared" ref="AQ180:AQ188" si="29">+AP180</f>
        <v>8044</v>
      </c>
      <c r="AR180" s="14"/>
      <c r="AS180" s="14"/>
      <c r="AT180" s="14"/>
      <c r="AU180" s="14"/>
      <c r="AV180" s="14"/>
      <c r="AW180" s="14"/>
      <c r="AX180" s="14"/>
      <c r="AY180" s="14"/>
      <c r="AZ180" s="14"/>
      <c r="BA180" s="14"/>
      <c r="BB180" s="14">
        <f t="shared" si="28"/>
        <v>16088</v>
      </c>
      <c r="BC180" s="17" t="s">
        <v>66</v>
      </c>
    </row>
    <row r="181" spans="4:57" s="45" customFormat="1" ht="128.25" x14ac:dyDescent="0.25">
      <c r="D181" s="34" t="s">
        <v>190</v>
      </c>
      <c r="E181" s="34" t="s">
        <v>5</v>
      </c>
      <c r="F181" s="34"/>
      <c r="G181" s="34"/>
      <c r="H181" s="34" t="s">
        <v>48</v>
      </c>
      <c r="I181" s="34" t="s">
        <v>49</v>
      </c>
      <c r="J181" s="34" t="s">
        <v>550</v>
      </c>
      <c r="K181" s="34" t="s">
        <v>686</v>
      </c>
      <c r="L181" s="34" t="s">
        <v>633</v>
      </c>
      <c r="M181" s="34" t="s">
        <v>542</v>
      </c>
      <c r="N181" s="92" t="s">
        <v>54</v>
      </c>
      <c r="O181" s="92" t="s">
        <v>685</v>
      </c>
      <c r="P181" s="92" t="s">
        <v>624</v>
      </c>
      <c r="Q181" s="35">
        <v>1</v>
      </c>
      <c r="R181" s="34" t="s">
        <v>57</v>
      </c>
      <c r="S181" s="34" t="s">
        <v>683</v>
      </c>
      <c r="T181" s="34" t="s">
        <v>59</v>
      </c>
      <c r="U181" s="34">
        <v>84</v>
      </c>
      <c r="V181" s="36" t="s">
        <v>523</v>
      </c>
      <c r="W181" s="37" t="str">
        <f>+VLOOKUP(V181,[2]Filtros!$G$8:$H$478,2,FALSE)</f>
        <v>Maquinarias y Equipos</v>
      </c>
      <c r="X181" s="38">
        <v>227160</v>
      </c>
      <c r="Y181" s="38">
        <v>0</v>
      </c>
      <c r="Z181" s="38">
        <v>0</v>
      </c>
      <c r="AA181" s="38">
        <v>310000</v>
      </c>
      <c r="AB181" s="38">
        <f t="shared" si="25"/>
        <v>537160</v>
      </c>
      <c r="AC181" s="39">
        <v>0.5</v>
      </c>
      <c r="AD181" s="39">
        <v>0.5</v>
      </c>
      <c r="AE181" s="39"/>
      <c r="AF181" s="35"/>
      <c r="AG181" s="35"/>
      <c r="AH181" s="35"/>
      <c r="AI181" s="35"/>
      <c r="AJ181" s="35"/>
      <c r="AK181" s="35"/>
      <c r="AL181" s="35"/>
      <c r="AM181" s="35"/>
      <c r="AN181" s="35"/>
      <c r="AO181" s="43">
        <f t="shared" si="27"/>
        <v>1</v>
      </c>
      <c r="AP181" s="38">
        <f>+AB181/2</f>
        <v>268580</v>
      </c>
      <c r="AQ181" s="38">
        <f t="shared" si="29"/>
        <v>268580</v>
      </c>
      <c r="AR181" s="38"/>
      <c r="AS181" s="38"/>
      <c r="AT181" s="38"/>
      <c r="AU181" s="38"/>
      <c r="AV181" s="38"/>
      <c r="AW181" s="38"/>
      <c r="AX181" s="38"/>
      <c r="AY181" s="38"/>
      <c r="AZ181" s="38"/>
      <c r="BA181" s="38"/>
      <c r="BB181" s="38">
        <f t="shared" si="28"/>
        <v>537160</v>
      </c>
      <c r="BC181" s="41" t="s">
        <v>66</v>
      </c>
      <c r="BD181" s="34" t="s">
        <v>687</v>
      </c>
      <c r="BE181" s="34" t="s">
        <v>688</v>
      </c>
    </row>
    <row r="182" spans="4:57" s="45" customFormat="1" ht="128.25" x14ac:dyDescent="0.25">
      <c r="D182" s="34" t="s">
        <v>361</v>
      </c>
      <c r="E182" s="34" t="s">
        <v>5</v>
      </c>
      <c r="F182" s="34"/>
      <c r="G182" s="34"/>
      <c r="H182" s="34" t="s">
        <v>48</v>
      </c>
      <c r="I182" s="34" t="s">
        <v>49</v>
      </c>
      <c r="J182" s="34" t="s">
        <v>550</v>
      </c>
      <c r="K182" s="34" t="s">
        <v>689</v>
      </c>
      <c r="L182" s="34" t="s">
        <v>633</v>
      </c>
      <c r="M182" s="34" t="s">
        <v>542</v>
      </c>
      <c r="N182" s="92" t="s">
        <v>54</v>
      </c>
      <c r="O182" s="92" t="s">
        <v>690</v>
      </c>
      <c r="P182" s="92" t="s">
        <v>691</v>
      </c>
      <c r="Q182" s="35">
        <v>1</v>
      </c>
      <c r="R182" s="34" t="s">
        <v>57</v>
      </c>
      <c r="S182" s="34" t="s">
        <v>683</v>
      </c>
      <c r="T182" s="34" t="s">
        <v>59</v>
      </c>
      <c r="U182" s="34">
        <v>84</v>
      </c>
      <c r="V182" s="36" t="s">
        <v>523</v>
      </c>
      <c r="W182" s="37" t="str">
        <f>+VLOOKUP(V182,[2]Filtros!$G$8:$H$478,2,FALSE)</f>
        <v>Maquinarias y Equipos</v>
      </c>
      <c r="X182" s="38">
        <v>180000</v>
      </c>
      <c r="Y182" s="38">
        <v>0</v>
      </c>
      <c r="Z182" s="38">
        <v>180000</v>
      </c>
      <c r="AA182" s="38">
        <v>0</v>
      </c>
      <c r="AB182" s="38">
        <f t="shared" si="25"/>
        <v>0</v>
      </c>
      <c r="AC182" s="39"/>
      <c r="AD182" s="39"/>
      <c r="AE182" s="39"/>
      <c r="AF182" s="35"/>
      <c r="AG182" s="35"/>
      <c r="AH182" s="35"/>
      <c r="AI182" s="35"/>
      <c r="AJ182" s="35"/>
      <c r="AK182" s="35"/>
      <c r="AL182" s="35"/>
      <c r="AM182" s="35"/>
      <c r="AN182" s="35"/>
      <c r="AO182" s="43">
        <f t="shared" si="27"/>
        <v>0</v>
      </c>
      <c r="AP182" s="38">
        <f>+AB182/2</f>
        <v>0</v>
      </c>
      <c r="AQ182" s="38">
        <f t="shared" si="29"/>
        <v>0</v>
      </c>
      <c r="AR182" s="38"/>
      <c r="AS182" s="38"/>
      <c r="AT182" s="38"/>
      <c r="AU182" s="38"/>
      <c r="AV182" s="38"/>
      <c r="AW182" s="38"/>
      <c r="AX182" s="38"/>
      <c r="AY182" s="38"/>
      <c r="AZ182" s="38"/>
      <c r="BA182" s="38"/>
      <c r="BB182" s="38">
        <f t="shared" si="28"/>
        <v>0</v>
      </c>
      <c r="BC182" s="41" t="s">
        <v>66</v>
      </c>
      <c r="BD182" s="34" t="s">
        <v>593</v>
      </c>
      <c r="BE182" s="46"/>
    </row>
    <row r="183" spans="4:57" s="45" customFormat="1" ht="128.25" x14ac:dyDescent="0.25">
      <c r="D183" s="34" t="s">
        <v>361</v>
      </c>
      <c r="E183" s="34" t="s">
        <v>5</v>
      </c>
      <c r="F183" s="34"/>
      <c r="G183" s="34"/>
      <c r="H183" s="34" t="s">
        <v>48</v>
      </c>
      <c r="I183" s="34" t="s">
        <v>49</v>
      </c>
      <c r="J183" s="34" t="s">
        <v>550</v>
      </c>
      <c r="K183" s="34" t="s">
        <v>692</v>
      </c>
      <c r="L183" s="34" t="s">
        <v>633</v>
      </c>
      <c r="M183" s="34" t="s">
        <v>542</v>
      </c>
      <c r="N183" s="92" t="s">
        <v>54</v>
      </c>
      <c r="O183" s="92" t="s">
        <v>693</v>
      </c>
      <c r="P183" s="92" t="s">
        <v>694</v>
      </c>
      <c r="Q183" s="35">
        <v>1</v>
      </c>
      <c r="R183" s="34" t="s">
        <v>57</v>
      </c>
      <c r="S183" s="34" t="s">
        <v>683</v>
      </c>
      <c r="T183" s="34" t="s">
        <v>59</v>
      </c>
      <c r="U183" s="34">
        <v>84</v>
      </c>
      <c r="V183" s="36" t="s">
        <v>523</v>
      </c>
      <c r="W183" s="37" t="str">
        <f>+VLOOKUP(V183,[2]Filtros!$G$8:$H$478,2,FALSE)</f>
        <v>Maquinarias y Equipos</v>
      </c>
      <c r="X183" s="38">
        <v>310000</v>
      </c>
      <c r="Y183" s="38">
        <v>0</v>
      </c>
      <c r="Z183" s="38">
        <v>310000</v>
      </c>
      <c r="AA183" s="38">
        <v>0</v>
      </c>
      <c r="AB183" s="38">
        <f t="shared" si="25"/>
        <v>0</v>
      </c>
      <c r="AC183" s="39"/>
      <c r="AD183" s="39"/>
      <c r="AE183" s="39"/>
      <c r="AF183" s="35"/>
      <c r="AG183" s="35"/>
      <c r="AH183" s="35"/>
      <c r="AI183" s="35"/>
      <c r="AJ183" s="35"/>
      <c r="AK183" s="35"/>
      <c r="AL183" s="35"/>
      <c r="AM183" s="35"/>
      <c r="AN183" s="35"/>
      <c r="AO183" s="43">
        <f t="shared" si="27"/>
        <v>0</v>
      </c>
      <c r="AP183" s="38">
        <f>+AB183/2</f>
        <v>0</v>
      </c>
      <c r="AQ183" s="38">
        <f t="shared" si="29"/>
        <v>0</v>
      </c>
      <c r="AR183" s="38"/>
      <c r="AS183" s="38"/>
      <c r="AT183" s="38"/>
      <c r="AU183" s="38"/>
      <c r="AV183" s="38"/>
      <c r="AW183" s="38"/>
      <c r="AX183" s="38"/>
      <c r="AY183" s="38"/>
      <c r="AZ183" s="38"/>
      <c r="BA183" s="38"/>
      <c r="BB183" s="38">
        <f t="shared" si="28"/>
        <v>0</v>
      </c>
      <c r="BC183" s="41" t="s">
        <v>66</v>
      </c>
      <c r="BD183" s="34" t="s">
        <v>593</v>
      </c>
      <c r="BE183" s="46"/>
    </row>
    <row r="184" spans="4:57" s="51" customFormat="1" ht="171" x14ac:dyDescent="0.25">
      <c r="D184" s="52" t="s">
        <v>46</v>
      </c>
      <c r="E184" s="52" t="s">
        <v>111</v>
      </c>
      <c r="F184" s="52"/>
      <c r="G184" s="52"/>
      <c r="H184" s="52" t="s">
        <v>48</v>
      </c>
      <c r="I184" s="52" t="s">
        <v>49</v>
      </c>
      <c r="J184" s="52" t="s">
        <v>63</v>
      </c>
      <c r="K184" s="52" t="s">
        <v>695</v>
      </c>
      <c r="L184" s="52" t="s">
        <v>696</v>
      </c>
      <c r="M184" s="52" t="s">
        <v>697</v>
      </c>
      <c r="N184" s="52" t="s">
        <v>54</v>
      </c>
      <c r="O184" s="52" t="s">
        <v>698</v>
      </c>
      <c r="P184" s="52" t="s">
        <v>699</v>
      </c>
      <c r="Q184" s="53">
        <v>1</v>
      </c>
      <c r="R184" s="52" t="s">
        <v>309</v>
      </c>
      <c r="S184" s="52" t="s">
        <v>700</v>
      </c>
      <c r="T184" s="52" t="s">
        <v>59</v>
      </c>
      <c r="U184" s="52">
        <v>84</v>
      </c>
      <c r="V184" s="54" t="s">
        <v>523</v>
      </c>
      <c r="W184" s="89" t="str">
        <f>+VLOOKUP(V184,[2]Filtros!$G$8:$H$478,2,FALSE)</f>
        <v>Maquinarias y Equipos</v>
      </c>
      <c r="X184" s="55">
        <v>0</v>
      </c>
      <c r="Y184" s="55"/>
      <c r="Z184" s="55"/>
      <c r="AA184" s="55">
        <v>10000</v>
      </c>
      <c r="AB184" s="55">
        <v>10000</v>
      </c>
      <c r="AC184" s="56"/>
      <c r="AD184" s="56"/>
      <c r="AE184" s="56">
        <v>1</v>
      </c>
      <c r="AF184" s="68"/>
      <c r="AG184" s="68"/>
      <c r="AH184" s="68"/>
      <c r="AI184" s="68"/>
      <c r="AJ184" s="68"/>
      <c r="AK184" s="68"/>
      <c r="AL184" s="68"/>
      <c r="AM184" s="68"/>
      <c r="AN184" s="68">
        <v>1</v>
      </c>
      <c r="AO184" s="53">
        <f>SUM(AF184:AN184)</f>
        <v>1</v>
      </c>
      <c r="AP184" s="55"/>
      <c r="AQ184" s="55"/>
      <c r="AR184" s="55">
        <v>10000</v>
      </c>
      <c r="AS184" s="55"/>
      <c r="AT184" s="55"/>
      <c r="AU184" s="55"/>
      <c r="AV184" s="55"/>
      <c r="AW184" s="55"/>
      <c r="AX184" s="55"/>
      <c r="AY184" s="55"/>
      <c r="AZ184" s="55"/>
      <c r="BA184" s="55">
        <v>10000</v>
      </c>
      <c r="BB184" s="55">
        <f>SUM(AS184:BA184)</f>
        <v>10000</v>
      </c>
      <c r="BC184" s="52" t="s">
        <v>701</v>
      </c>
      <c r="BD184" s="69" t="s">
        <v>702</v>
      </c>
      <c r="BE184" s="60"/>
    </row>
    <row r="185" spans="4:57" s="51" customFormat="1" ht="128.25" x14ac:dyDescent="0.25">
      <c r="D185" s="52" t="s">
        <v>46</v>
      </c>
      <c r="E185" s="52" t="s">
        <v>111</v>
      </c>
      <c r="F185" s="52"/>
      <c r="G185" s="52"/>
      <c r="H185" s="52" t="s">
        <v>48</v>
      </c>
      <c r="I185" s="52" t="s">
        <v>49</v>
      </c>
      <c r="J185" s="52" t="s">
        <v>63</v>
      </c>
      <c r="K185" s="52" t="s">
        <v>703</v>
      </c>
      <c r="L185" s="52" t="s">
        <v>704</v>
      </c>
      <c r="M185" s="52" t="s">
        <v>705</v>
      </c>
      <c r="N185" s="52" t="s">
        <v>54</v>
      </c>
      <c r="O185" s="52" t="s">
        <v>706</v>
      </c>
      <c r="P185" s="52" t="s">
        <v>707</v>
      </c>
      <c r="Q185" s="53">
        <v>1</v>
      </c>
      <c r="R185" s="52" t="s">
        <v>309</v>
      </c>
      <c r="S185" s="58" t="s">
        <v>708</v>
      </c>
      <c r="T185" s="52" t="s">
        <v>59</v>
      </c>
      <c r="U185" s="52">
        <v>84</v>
      </c>
      <c r="V185" s="54" t="s">
        <v>523</v>
      </c>
      <c r="W185" s="89" t="str">
        <f>+VLOOKUP(V185,[2]Filtros!$G$8:$H$478,2,FALSE)</f>
        <v>Maquinarias y Equipos</v>
      </c>
      <c r="X185" s="55">
        <v>0</v>
      </c>
      <c r="Y185" s="55"/>
      <c r="Z185" s="55"/>
      <c r="AA185" s="55">
        <v>10000</v>
      </c>
      <c r="AB185" s="55">
        <v>10000</v>
      </c>
      <c r="AC185" s="56"/>
      <c r="AD185" s="56"/>
      <c r="AE185" s="56">
        <v>1</v>
      </c>
      <c r="AF185" s="68"/>
      <c r="AG185" s="68"/>
      <c r="AH185" s="68"/>
      <c r="AI185" s="68"/>
      <c r="AJ185" s="68"/>
      <c r="AK185" s="68"/>
      <c r="AL185" s="68"/>
      <c r="AM185" s="68"/>
      <c r="AN185" s="68">
        <v>1</v>
      </c>
      <c r="AO185" s="53">
        <f>SUM(AF185:AN185)</f>
        <v>1</v>
      </c>
      <c r="AP185" s="55"/>
      <c r="AQ185" s="55"/>
      <c r="AR185" s="55">
        <v>10000</v>
      </c>
      <c r="AS185" s="55"/>
      <c r="AT185" s="55"/>
      <c r="AU185" s="55"/>
      <c r="AV185" s="55"/>
      <c r="AW185" s="55"/>
      <c r="AX185" s="55"/>
      <c r="AY185" s="55"/>
      <c r="AZ185" s="55"/>
      <c r="BA185" s="55">
        <v>10000</v>
      </c>
      <c r="BB185" s="55">
        <f>SUM(AS185:BA185)</f>
        <v>10000</v>
      </c>
      <c r="BC185" s="52" t="s">
        <v>709</v>
      </c>
      <c r="BD185" s="69" t="s">
        <v>710</v>
      </c>
      <c r="BE185" s="60"/>
    </row>
    <row r="186" spans="4:57" ht="128.25" x14ac:dyDescent="0.25">
      <c r="D186" s="4" t="s">
        <v>46</v>
      </c>
      <c r="E186" s="4" t="s">
        <v>74</v>
      </c>
      <c r="F186" s="4"/>
      <c r="G186" s="4"/>
      <c r="H186" s="4" t="s">
        <v>48</v>
      </c>
      <c r="I186" s="4" t="s">
        <v>49</v>
      </c>
      <c r="J186" s="4" t="s">
        <v>63</v>
      </c>
      <c r="K186" s="4" t="s">
        <v>711</v>
      </c>
      <c r="L186" s="4" t="s">
        <v>712</v>
      </c>
      <c r="M186" s="4" t="s">
        <v>542</v>
      </c>
      <c r="N186" s="91" t="s">
        <v>54</v>
      </c>
      <c r="O186" s="91" t="s">
        <v>713</v>
      </c>
      <c r="P186" s="91" t="s">
        <v>714</v>
      </c>
      <c r="Q186" s="11">
        <v>1</v>
      </c>
      <c r="R186" s="4" t="s">
        <v>57</v>
      </c>
      <c r="S186" s="4" t="s">
        <v>715</v>
      </c>
      <c r="T186" s="4" t="s">
        <v>59</v>
      </c>
      <c r="U186" s="4">
        <v>84</v>
      </c>
      <c r="V186" s="12" t="s">
        <v>716</v>
      </c>
      <c r="W186" s="13" t="str">
        <f>+VLOOKUP(V186,[2]Filtros!$G$8:$H$478,2,FALSE)</f>
        <v>Vehículos</v>
      </c>
      <c r="X186" s="14">
        <v>40000</v>
      </c>
      <c r="Y186" s="14">
        <v>0</v>
      </c>
      <c r="Z186" s="14">
        <v>0</v>
      </c>
      <c r="AA186" s="14">
        <v>0</v>
      </c>
      <c r="AB186" s="14">
        <f t="shared" si="25"/>
        <v>40000</v>
      </c>
      <c r="AC186" s="15"/>
      <c r="AD186" s="15"/>
      <c r="AE186" s="15">
        <v>1</v>
      </c>
      <c r="AF186" s="11"/>
      <c r="AG186" s="11"/>
      <c r="AH186" s="11"/>
      <c r="AI186" s="11"/>
      <c r="AJ186" s="11"/>
      <c r="AK186" s="11"/>
      <c r="AL186" s="11"/>
      <c r="AM186" s="11"/>
      <c r="AN186" s="11"/>
      <c r="AO186" s="16">
        <f t="shared" si="27"/>
        <v>1</v>
      </c>
      <c r="AP186" s="14"/>
      <c r="AQ186" s="14">
        <f t="shared" si="29"/>
        <v>0</v>
      </c>
      <c r="AR186" s="14">
        <v>40000</v>
      </c>
      <c r="AS186" s="14"/>
      <c r="AT186" s="14"/>
      <c r="AU186" s="14"/>
      <c r="AV186" s="14"/>
      <c r="AW186" s="14"/>
      <c r="AX186" s="14"/>
      <c r="AY186" s="14"/>
      <c r="AZ186" s="14"/>
      <c r="BA186" s="14"/>
      <c r="BB186" s="14">
        <f t="shared" si="28"/>
        <v>40000</v>
      </c>
      <c r="BC186" s="17" t="s">
        <v>66</v>
      </c>
    </row>
    <row r="187" spans="4:57" s="45" customFormat="1" ht="171" x14ac:dyDescent="0.25">
      <c r="D187" s="34" t="s">
        <v>46</v>
      </c>
      <c r="E187" s="34" t="s">
        <v>74</v>
      </c>
      <c r="F187" s="34"/>
      <c r="G187" s="34"/>
      <c r="H187" s="34" t="s">
        <v>48</v>
      </c>
      <c r="I187" s="34" t="s">
        <v>49</v>
      </c>
      <c r="J187" s="34" t="s">
        <v>63</v>
      </c>
      <c r="K187" s="34" t="s">
        <v>717</v>
      </c>
      <c r="L187" s="34" t="s">
        <v>712</v>
      </c>
      <c r="M187" s="34" t="s">
        <v>542</v>
      </c>
      <c r="N187" s="92" t="s">
        <v>54</v>
      </c>
      <c r="O187" s="92" t="s">
        <v>718</v>
      </c>
      <c r="P187" s="92" t="s">
        <v>719</v>
      </c>
      <c r="Q187" s="35">
        <v>1</v>
      </c>
      <c r="R187" s="34" t="s">
        <v>57</v>
      </c>
      <c r="S187" s="34" t="s">
        <v>715</v>
      </c>
      <c r="T187" s="34" t="s">
        <v>59</v>
      </c>
      <c r="U187" s="34">
        <v>84</v>
      </c>
      <c r="V187" s="36" t="s">
        <v>716</v>
      </c>
      <c r="W187" s="37" t="str">
        <f>+VLOOKUP(V187,[2]Filtros!$G$8:$H$478,2,FALSE)</f>
        <v>Vehículos</v>
      </c>
      <c r="X187" s="38">
        <v>42000</v>
      </c>
      <c r="Y187" s="38">
        <v>131000</v>
      </c>
      <c r="Z187" s="38">
        <v>0</v>
      </c>
      <c r="AA187" s="38">
        <v>0</v>
      </c>
      <c r="AB187" s="38">
        <f t="shared" si="25"/>
        <v>173000</v>
      </c>
      <c r="AC187" s="39"/>
      <c r="AD187" s="39"/>
      <c r="AE187" s="39">
        <v>1</v>
      </c>
      <c r="AF187" s="35"/>
      <c r="AG187" s="35"/>
      <c r="AH187" s="35"/>
      <c r="AI187" s="35"/>
      <c r="AJ187" s="35"/>
      <c r="AK187" s="35"/>
      <c r="AL187" s="35"/>
      <c r="AM187" s="35"/>
      <c r="AN187" s="35"/>
      <c r="AO187" s="43">
        <f t="shared" si="27"/>
        <v>1</v>
      </c>
      <c r="AP187" s="38"/>
      <c r="AQ187" s="38">
        <f t="shared" si="29"/>
        <v>0</v>
      </c>
      <c r="AR187" s="38">
        <v>42000</v>
      </c>
      <c r="AS187" s="38"/>
      <c r="AT187" s="38"/>
      <c r="AU187" s="38"/>
      <c r="AV187" s="38"/>
      <c r="AW187" s="38"/>
      <c r="AX187" s="38"/>
      <c r="AY187" s="38"/>
      <c r="AZ187" s="38"/>
      <c r="BA187" s="38"/>
      <c r="BB187" s="38">
        <f>AB187</f>
        <v>173000</v>
      </c>
      <c r="BC187" s="41" t="s">
        <v>66</v>
      </c>
      <c r="BD187" s="34" t="s">
        <v>720</v>
      </c>
      <c r="BE187" s="46"/>
    </row>
    <row r="188" spans="4:57" s="45" customFormat="1" ht="128.25" x14ac:dyDescent="0.25">
      <c r="D188" s="34" t="s">
        <v>181</v>
      </c>
      <c r="E188" s="34" t="s">
        <v>469</v>
      </c>
      <c r="F188" s="34"/>
      <c r="G188" s="34"/>
      <c r="H188" s="34" t="s">
        <v>48</v>
      </c>
      <c r="I188" s="34" t="s">
        <v>49</v>
      </c>
      <c r="J188" s="34" t="s">
        <v>550</v>
      </c>
      <c r="K188" s="34" t="s">
        <v>721</v>
      </c>
      <c r="L188" s="34" t="s">
        <v>722</v>
      </c>
      <c r="M188" s="34" t="s">
        <v>542</v>
      </c>
      <c r="N188" s="92" t="s">
        <v>54</v>
      </c>
      <c r="O188" s="92" t="s">
        <v>723</v>
      </c>
      <c r="P188" s="92" t="s">
        <v>724</v>
      </c>
      <c r="Q188" s="35">
        <v>1</v>
      </c>
      <c r="R188" s="34" t="s">
        <v>57</v>
      </c>
      <c r="S188" s="34" t="s">
        <v>725</v>
      </c>
      <c r="T188" s="34" t="s">
        <v>59</v>
      </c>
      <c r="U188" s="34">
        <v>84</v>
      </c>
      <c r="V188" s="36" t="s">
        <v>716</v>
      </c>
      <c r="W188" s="37" t="str">
        <f>+VLOOKUP(V188,[2]Filtros!$G$8:$H$478,2,FALSE)</f>
        <v>Vehículos</v>
      </c>
      <c r="X188" s="38">
        <v>4500</v>
      </c>
      <c r="Y188" s="38">
        <v>10000</v>
      </c>
      <c r="Z188" s="38">
        <v>0</v>
      </c>
      <c r="AA188" s="38">
        <v>0</v>
      </c>
      <c r="AB188" s="38">
        <f t="shared" si="25"/>
        <v>14500</v>
      </c>
      <c r="AC188" s="39"/>
      <c r="AD188" s="39"/>
      <c r="AE188" s="39">
        <v>1</v>
      </c>
      <c r="AF188" s="35"/>
      <c r="AG188" s="35"/>
      <c r="AH188" s="35"/>
      <c r="AI188" s="35"/>
      <c r="AJ188" s="35"/>
      <c r="AK188" s="35"/>
      <c r="AL188" s="35"/>
      <c r="AM188" s="35"/>
      <c r="AN188" s="35"/>
      <c r="AO188" s="43">
        <f t="shared" si="27"/>
        <v>1</v>
      </c>
      <c r="AP188" s="38"/>
      <c r="AQ188" s="38">
        <f t="shared" si="29"/>
        <v>0</v>
      </c>
      <c r="AR188" s="38">
        <v>4500</v>
      </c>
      <c r="AS188" s="38"/>
      <c r="AT188" s="38"/>
      <c r="AU188" s="38"/>
      <c r="AV188" s="38"/>
      <c r="AW188" s="38"/>
      <c r="AX188" s="38"/>
      <c r="AY188" s="38"/>
      <c r="AZ188" s="38"/>
      <c r="BA188" s="38"/>
      <c r="BB188" s="38">
        <f>AB188</f>
        <v>14500</v>
      </c>
      <c r="BC188" s="41" t="s">
        <v>66</v>
      </c>
      <c r="BD188" s="34" t="s">
        <v>726</v>
      </c>
      <c r="BE188" s="46"/>
    </row>
    <row r="189" spans="4:57" ht="128.25" x14ac:dyDescent="0.25">
      <c r="D189" s="4" t="s">
        <v>361</v>
      </c>
      <c r="E189" s="4" t="s">
        <v>5</v>
      </c>
      <c r="F189" s="4"/>
      <c r="G189" s="4"/>
      <c r="H189" s="4" t="s">
        <v>48</v>
      </c>
      <c r="I189" s="4" t="s">
        <v>49</v>
      </c>
      <c r="J189" s="4" t="s">
        <v>550</v>
      </c>
      <c r="K189" s="4" t="s">
        <v>727</v>
      </c>
      <c r="L189" s="4" t="s">
        <v>712</v>
      </c>
      <c r="M189" s="4" t="s">
        <v>542</v>
      </c>
      <c r="N189" s="91" t="s">
        <v>54</v>
      </c>
      <c r="O189" s="91" t="s">
        <v>728</v>
      </c>
      <c r="P189" s="91" t="s">
        <v>729</v>
      </c>
      <c r="Q189" s="11">
        <v>1</v>
      </c>
      <c r="R189" s="4" t="s">
        <v>57</v>
      </c>
      <c r="S189" s="4" t="s">
        <v>683</v>
      </c>
      <c r="T189" s="4" t="s">
        <v>59</v>
      </c>
      <c r="U189" s="4">
        <v>84</v>
      </c>
      <c r="V189" s="12" t="s">
        <v>716</v>
      </c>
      <c r="W189" s="13" t="str">
        <f>+VLOOKUP(V189,[2]Filtros!$G$8:$H$478,2,FALSE)</f>
        <v>Vehículos</v>
      </c>
      <c r="X189" s="14">
        <v>108000</v>
      </c>
      <c r="Y189" s="14">
        <v>0</v>
      </c>
      <c r="Z189" s="14">
        <v>0</v>
      </c>
      <c r="AA189" s="14">
        <v>0</v>
      </c>
      <c r="AB189" s="14">
        <f t="shared" si="25"/>
        <v>108000</v>
      </c>
      <c r="AC189" s="15"/>
      <c r="AD189" s="15">
        <v>1</v>
      </c>
      <c r="AE189" s="15"/>
      <c r="AF189" s="11"/>
      <c r="AG189" s="11"/>
      <c r="AH189" s="11"/>
      <c r="AI189" s="11"/>
      <c r="AJ189" s="11"/>
      <c r="AK189" s="11"/>
      <c r="AL189" s="11"/>
      <c r="AM189" s="11"/>
      <c r="AN189" s="11"/>
      <c r="AO189" s="16">
        <f t="shared" si="27"/>
        <v>1</v>
      </c>
      <c r="AP189" s="14"/>
      <c r="AQ189" s="14">
        <v>108000</v>
      </c>
      <c r="AR189" s="14"/>
      <c r="AS189" s="14"/>
      <c r="AT189" s="14"/>
      <c r="AU189" s="14"/>
      <c r="AV189" s="14"/>
      <c r="AW189" s="14"/>
      <c r="AX189" s="14"/>
      <c r="AY189" s="14"/>
      <c r="AZ189" s="14"/>
      <c r="BA189" s="14"/>
      <c r="BB189" s="14">
        <f t="shared" si="28"/>
        <v>108000</v>
      </c>
      <c r="BC189" s="17" t="s">
        <v>66</v>
      </c>
    </row>
    <row r="190" spans="4:57" ht="128.25" x14ac:dyDescent="0.25">
      <c r="D190" s="4" t="s">
        <v>361</v>
      </c>
      <c r="E190" s="4" t="s">
        <v>5</v>
      </c>
      <c r="F190" s="4"/>
      <c r="G190" s="4"/>
      <c r="H190" s="4" t="s">
        <v>48</v>
      </c>
      <c r="I190" s="4" t="s">
        <v>49</v>
      </c>
      <c r="J190" s="4" t="s">
        <v>550</v>
      </c>
      <c r="K190" s="4" t="s">
        <v>730</v>
      </c>
      <c r="L190" s="4" t="s">
        <v>712</v>
      </c>
      <c r="M190" s="4" t="s">
        <v>542</v>
      </c>
      <c r="N190" s="91" t="s">
        <v>54</v>
      </c>
      <c r="O190" s="91" t="s">
        <v>731</v>
      </c>
      <c r="P190" s="91" t="s">
        <v>732</v>
      </c>
      <c r="Q190" s="11">
        <v>1</v>
      </c>
      <c r="R190" s="4" t="s">
        <v>57</v>
      </c>
      <c r="S190" s="4" t="s">
        <v>683</v>
      </c>
      <c r="T190" s="4" t="s">
        <v>59</v>
      </c>
      <c r="U190" s="4">
        <v>84</v>
      </c>
      <c r="V190" s="12" t="s">
        <v>716</v>
      </c>
      <c r="W190" s="13" t="str">
        <f>+VLOOKUP(V190,[2]Filtros!$G$8:$H$478,2,FALSE)</f>
        <v>Vehículos</v>
      </c>
      <c r="X190" s="14">
        <v>331000</v>
      </c>
      <c r="Y190" s="14">
        <v>0</v>
      </c>
      <c r="Z190" s="14">
        <v>0</v>
      </c>
      <c r="AA190" s="14">
        <v>0</v>
      </c>
      <c r="AB190" s="14">
        <f t="shared" si="25"/>
        <v>331000</v>
      </c>
      <c r="AC190" s="15">
        <v>0.5</v>
      </c>
      <c r="AD190" s="15">
        <v>0.5</v>
      </c>
      <c r="AE190" s="15"/>
      <c r="AF190" s="11"/>
      <c r="AG190" s="11"/>
      <c r="AH190" s="11"/>
      <c r="AI190" s="11"/>
      <c r="AJ190" s="11"/>
      <c r="AK190" s="11"/>
      <c r="AL190" s="11"/>
      <c r="AM190" s="11"/>
      <c r="AN190" s="11"/>
      <c r="AO190" s="16">
        <f t="shared" si="27"/>
        <v>1</v>
      </c>
      <c r="AP190" s="14">
        <f>+AB190/2</f>
        <v>165500</v>
      </c>
      <c r="AQ190" s="14">
        <f>+AB190/2</f>
        <v>165500</v>
      </c>
      <c r="AR190" s="14"/>
      <c r="AS190" s="14"/>
      <c r="AT190" s="14"/>
      <c r="AU190" s="14"/>
      <c r="AV190" s="14"/>
      <c r="AW190" s="14"/>
      <c r="AX190" s="14"/>
      <c r="AY190" s="14"/>
      <c r="AZ190" s="14"/>
      <c r="BA190" s="14"/>
      <c r="BB190" s="14">
        <f t="shared" si="28"/>
        <v>331000</v>
      </c>
      <c r="BC190" s="17" t="s">
        <v>66</v>
      </c>
    </row>
    <row r="191" spans="4:57" s="45" customFormat="1" ht="128.25" x14ac:dyDescent="0.25">
      <c r="D191" s="34" t="s">
        <v>361</v>
      </c>
      <c r="E191" s="34" t="s">
        <v>5</v>
      </c>
      <c r="F191" s="34"/>
      <c r="G191" s="34"/>
      <c r="H191" s="34" t="s">
        <v>48</v>
      </c>
      <c r="I191" s="34" t="s">
        <v>49</v>
      </c>
      <c r="J191" s="34" t="s">
        <v>550</v>
      </c>
      <c r="K191" s="34" t="s">
        <v>733</v>
      </c>
      <c r="L191" s="34" t="s">
        <v>712</v>
      </c>
      <c r="M191" s="34" t="s">
        <v>542</v>
      </c>
      <c r="N191" s="92" t="s">
        <v>54</v>
      </c>
      <c r="O191" s="92" t="s">
        <v>734</v>
      </c>
      <c r="P191" s="92" t="s">
        <v>735</v>
      </c>
      <c r="Q191" s="35">
        <v>1</v>
      </c>
      <c r="R191" s="34" t="s">
        <v>57</v>
      </c>
      <c r="S191" s="34" t="s">
        <v>683</v>
      </c>
      <c r="T191" s="34" t="s">
        <v>59</v>
      </c>
      <c r="U191" s="34">
        <v>84</v>
      </c>
      <c r="V191" s="36" t="s">
        <v>716</v>
      </c>
      <c r="W191" s="37" t="str">
        <f>+VLOOKUP(V191,[2]Filtros!$G$8:$H$478,2,FALSE)</f>
        <v>Vehículos</v>
      </c>
      <c r="X191" s="38">
        <v>18900</v>
      </c>
      <c r="Y191" s="38">
        <v>18500</v>
      </c>
      <c r="Z191" s="38">
        <v>0</v>
      </c>
      <c r="AA191" s="38">
        <v>0</v>
      </c>
      <c r="AB191" s="38">
        <v>37400</v>
      </c>
      <c r="AC191" s="39">
        <v>0.33329999999999999</v>
      </c>
      <c r="AD191" s="39">
        <v>0.33329999999999999</v>
      </c>
      <c r="AE191" s="39">
        <v>0.33329999999999999</v>
      </c>
      <c r="AF191" s="35"/>
      <c r="AG191" s="35"/>
      <c r="AH191" s="35"/>
      <c r="AI191" s="35"/>
      <c r="AJ191" s="35"/>
      <c r="AK191" s="35"/>
      <c r="AL191" s="35"/>
      <c r="AM191" s="35"/>
      <c r="AN191" s="35"/>
      <c r="AO191" s="43">
        <f t="shared" si="27"/>
        <v>0.99990000000000001</v>
      </c>
      <c r="AP191" s="38">
        <f>+AB191/3</f>
        <v>12466.666666666666</v>
      </c>
      <c r="AQ191" s="38">
        <f>+AB191/3</f>
        <v>12466.666666666666</v>
      </c>
      <c r="AR191" s="38">
        <f>+AB191/3</f>
        <v>12466.666666666666</v>
      </c>
      <c r="AS191" s="38"/>
      <c r="AT191" s="38"/>
      <c r="AU191" s="38"/>
      <c r="AV191" s="38"/>
      <c r="AW191" s="38"/>
      <c r="AX191" s="38"/>
      <c r="AY191" s="38"/>
      <c r="AZ191" s="38"/>
      <c r="BA191" s="38"/>
      <c r="BB191" s="38">
        <f t="shared" si="28"/>
        <v>37400</v>
      </c>
      <c r="BC191" s="41" t="s">
        <v>66</v>
      </c>
      <c r="BD191" s="34" t="s">
        <v>736</v>
      </c>
      <c r="BE191" s="46"/>
    </row>
    <row r="192" spans="4:57" s="45" customFormat="1" ht="128.25" x14ac:dyDescent="0.25">
      <c r="D192" s="34" t="s">
        <v>361</v>
      </c>
      <c r="E192" s="34" t="s">
        <v>5</v>
      </c>
      <c r="F192" s="34"/>
      <c r="G192" s="34"/>
      <c r="H192" s="34" t="s">
        <v>48</v>
      </c>
      <c r="I192" s="34" t="s">
        <v>49</v>
      </c>
      <c r="J192" s="34" t="s">
        <v>550</v>
      </c>
      <c r="K192" s="34" t="s">
        <v>737</v>
      </c>
      <c r="L192" s="34" t="s">
        <v>738</v>
      </c>
      <c r="M192" s="34" t="s">
        <v>542</v>
      </c>
      <c r="N192" s="92" t="s">
        <v>54</v>
      </c>
      <c r="O192" s="92" t="s">
        <v>723</v>
      </c>
      <c r="P192" s="92" t="s">
        <v>724</v>
      </c>
      <c r="Q192" s="35">
        <v>1</v>
      </c>
      <c r="R192" s="34" t="s">
        <v>57</v>
      </c>
      <c r="S192" s="34" t="s">
        <v>683</v>
      </c>
      <c r="T192" s="34" t="s">
        <v>59</v>
      </c>
      <c r="U192" s="34">
        <v>84</v>
      </c>
      <c r="V192" s="36" t="s">
        <v>716</v>
      </c>
      <c r="W192" s="37" t="str">
        <f>+VLOOKUP(V192,[2]Filtros!$G$8:$H$478,2,FALSE)</f>
        <v>Vehículos</v>
      </c>
      <c r="X192" s="38">
        <v>13500</v>
      </c>
      <c r="Y192" s="38">
        <v>27000</v>
      </c>
      <c r="Z192" s="38">
        <v>0</v>
      </c>
      <c r="AA192" s="38">
        <v>0</v>
      </c>
      <c r="AB192" s="38">
        <f t="shared" si="25"/>
        <v>40500</v>
      </c>
      <c r="AC192" s="39">
        <v>0.33329999999999999</v>
      </c>
      <c r="AD192" s="39">
        <v>0.33329999999999999</v>
      </c>
      <c r="AE192" s="39">
        <v>0.33329999999999999</v>
      </c>
      <c r="AF192" s="35"/>
      <c r="AG192" s="35"/>
      <c r="AH192" s="35"/>
      <c r="AI192" s="35"/>
      <c r="AJ192" s="35"/>
      <c r="AK192" s="35"/>
      <c r="AL192" s="35"/>
      <c r="AM192" s="35"/>
      <c r="AN192" s="35"/>
      <c r="AO192" s="43">
        <f t="shared" si="27"/>
        <v>0.99990000000000001</v>
      </c>
      <c r="AP192" s="38">
        <f>+AB192/3</f>
        <v>13500</v>
      </c>
      <c r="AQ192" s="38">
        <f>+AB192/3</f>
        <v>13500</v>
      </c>
      <c r="AR192" s="38">
        <f>+AB192/3</f>
        <v>13500</v>
      </c>
      <c r="AS192" s="38"/>
      <c r="AT192" s="38"/>
      <c r="AU192" s="38"/>
      <c r="AV192" s="38"/>
      <c r="AW192" s="38"/>
      <c r="AX192" s="38"/>
      <c r="AY192" s="38"/>
      <c r="AZ192" s="38"/>
      <c r="BA192" s="38"/>
      <c r="BB192" s="38">
        <f t="shared" si="28"/>
        <v>40500</v>
      </c>
      <c r="BC192" s="41" t="s">
        <v>66</v>
      </c>
      <c r="BD192" s="34" t="s">
        <v>739</v>
      </c>
      <c r="BE192" s="46"/>
    </row>
    <row r="193" spans="1:114" ht="128.25" x14ac:dyDescent="0.25">
      <c r="D193" s="4" t="s">
        <v>190</v>
      </c>
      <c r="E193" s="4" t="s">
        <v>191</v>
      </c>
      <c r="F193" s="4"/>
      <c r="G193" s="4"/>
      <c r="H193" s="4" t="s">
        <v>48</v>
      </c>
      <c r="I193" s="4" t="s">
        <v>49</v>
      </c>
      <c r="J193" s="4" t="s">
        <v>293</v>
      </c>
      <c r="K193" s="4" t="s">
        <v>740</v>
      </c>
      <c r="L193" s="4" t="s">
        <v>741</v>
      </c>
      <c r="M193" s="4" t="s">
        <v>542</v>
      </c>
      <c r="N193" s="91" t="s">
        <v>54</v>
      </c>
      <c r="O193" s="91" t="s">
        <v>742</v>
      </c>
      <c r="P193" s="91" t="s">
        <v>743</v>
      </c>
      <c r="Q193" s="11">
        <v>1</v>
      </c>
      <c r="R193" s="4" t="s">
        <v>57</v>
      </c>
      <c r="S193" s="4" t="s">
        <v>124</v>
      </c>
      <c r="T193" s="4" t="s">
        <v>59</v>
      </c>
      <c r="U193" s="4">
        <v>84</v>
      </c>
      <c r="V193" s="12" t="s">
        <v>744</v>
      </c>
      <c r="W193" s="13" t="str">
        <f>+VLOOKUP(V193,[2]Filtros!$G$8:$H$478,2,FALSE)</f>
        <v>Equipos, Sistemas y Paquetes Informáticos</v>
      </c>
      <c r="X193" s="14">
        <v>60800</v>
      </c>
      <c r="Y193" s="14">
        <v>0</v>
      </c>
      <c r="Z193" s="14">
        <v>0</v>
      </c>
      <c r="AA193" s="14">
        <v>0</v>
      </c>
      <c r="AB193" s="14">
        <f t="shared" si="25"/>
        <v>60800</v>
      </c>
      <c r="AC193" s="15"/>
      <c r="AD193" s="15"/>
      <c r="AE193" s="15">
        <v>1</v>
      </c>
      <c r="AF193" s="11"/>
      <c r="AG193" s="11"/>
      <c r="AH193" s="11"/>
      <c r="AI193" s="11"/>
      <c r="AJ193" s="11"/>
      <c r="AK193" s="11"/>
      <c r="AL193" s="11"/>
      <c r="AM193" s="11"/>
      <c r="AN193" s="11"/>
      <c r="AO193" s="16">
        <f t="shared" si="27"/>
        <v>1</v>
      </c>
      <c r="AP193" s="14"/>
      <c r="AQ193" s="14"/>
      <c r="AR193" s="14">
        <v>60800</v>
      </c>
      <c r="AS193" s="14"/>
      <c r="AT193" s="14"/>
      <c r="AU193" s="14"/>
      <c r="AV193" s="14"/>
      <c r="AW193" s="14"/>
      <c r="AX193" s="14"/>
      <c r="AY193" s="14"/>
      <c r="AZ193" s="14"/>
      <c r="BA193" s="14"/>
      <c r="BB193" s="14">
        <f t="shared" si="28"/>
        <v>60800</v>
      </c>
      <c r="BC193" s="17" t="s">
        <v>66</v>
      </c>
    </row>
    <row r="194" spans="1:114" ht="128.25" x14ac:dyDescent="0.25">
      <c r="D194" s="4" t="s">
        <v>190</v>
      </c>
      <c r="E194" s="4" t="s">
        <v>191</v>
      </c>
      <c r="F194" s="4"/>
      <c r="G194" s="4"/>
      <c r="H194" s="4" t="s">
        <v>48</v>
      </c>
      <c r="I194" s="4" t="s">
        <v>49</v>
      </c>
      <c r="J194" s="4" t="s">
        <v>293</v>
      </c>
      <c r="K194" s="4" t="s">
        <v>745</v>
      </c>
      <c r="L194" s="4" t="s">
        <v>741</v>
      </c>
      <c r="M194" s="4" t="s">
        <v>542</v>
      </c>
      <c r="N194" s="91" t="s">
        <v>54</v>
      </c>
      <c r="O194" s="91" t="s">
        <v>742</v>
      </c>
      <c r="P194" s="91" t="s">
        <v>743</v>
      </c>
      <c r="Q194" s="11">
        <v>1</v>
      </c>
      <c r="R194" s="4" t="s">
        <v>57</v>
      </c>
      <c r="S194" s="4" t="s">
        <v>124</v>
      </c>
      <c r="T194" s="4" t="s">
        <v>59</v>
      </c>
      <c r="U194" s="4">
        <v>84</v>
      </c>
      <c r="V194" s="12" t="s">
        <v>744</v>
      </c>
      <c r="W194" s="13" t="str">
        <f>+VLOOKUP(V194,[2]Filtros!$G$8:$H$478,2,FALSE)</f>
        <v>Equipos, Sistemas y Paquetes Informáticos</v>
      </c>
      <c r="X194" s="14">
        <v>12000</v>
      </c>
      <c r="Y194" s="14">
        <v>0</v>
      </c>
      <c r="Z194" s="14">
        <v>0</v>
      </c>
      <c r="AA194" s="14">
        <v>0</v>
      </c>
      <c r="AB194" s="14">
        <f t="shared" si="25"/>
        <v>12000</v>
      </c>
      <c r="AC194" s="15"/>
      <c r="AD194" s="15"/>
      <c r="AE194" s="15">
        <v>1</v>
      </c>
      <c r="AF194" s="11"/>
      <c r="AG194" s="11"/>
      <c r="AH194" s="11"/>
      <c r="AI194" s="11"/>
      <c r="AJ194" s="11"/>
      <c r="AK194" s="11"/>
      <c r="AL194" s="11"/>
      <c r="AM194" s="11"/>
      <c r="AN194" s="11"/>
      <c r="AO194" s="16">
        <f t="shared" si="27"/>
        <v>1</v>
      </c>
      <c r="AP194" s="14"/>
      <c r="AQ194" s="14"/>
      <c r="AR194" s="14">
        <v>12000</v>
      </c>
      <c r="AS194" s="14"/>
      <c r="AT194" s="14"/>
      <c r="AU194" s="14"/>
      <c r="AV194" s="14"/>
      <c r="AW194" s="14"/>
      <c r="AX194" s="14"/>
      <c r="AY194" s="14"/>
      <c r="AZ194" s="14"/>
      <c r="BA194" s="14"/>
      <c r="BB194" s="14">
        <f t="shared" si="28"/>
        <v>12000</v>
      </c>
      <c r="BC194" s="17" t="s">
        <v>66</v>
      </c>
    </row>
    <row r="195" spans="1:114" ht="128.25" x14ac:dyDescent="0.25">
      <c r="D195" s="4" t="s">
        <v>190</v>
      </c>
      <c r="E195" s="4" t="s">
        <v>191</v>
      </c>
      <c r="F195" s="4"/>
      <c r="G195" s="4"/>
      <c r="H195" s="4" t="s">
        <v>48</v>
      </c>
      <c r="I195" s="4" t="s">
        <v>49</v>
      </c>
      <c r="J195" s="4" t="s">
        <v>293</v>
      </c>
      <c r="K195" s="4" t="s">
        <v>746</v>
      </c>
      <c r="L195" s="4" t="s">
        <v>741</v>
      </c>
      <c r="M195" s="4" t="s">
        <v>542</v>
      </c>
      <c r="N195" s="91" t="s">
        <v>54</v>
      </c>
      <c r="O195" s="91" t="s">
        <v>742</v>
      </c>
      <c r="P195" s="91" t="s">
        <v>743</v>
      </c>
      <c r="Q195" s="11">
        <v>1</v>
      </c>
      <c r="R195" s="4" t="s">
        <v>57</v>
      </c>
      <c r="S195" s="4" t="s">
        <v>124</v>
      </c>
      <c r="T195" s="4" t="s">
        <v>59</v>
      </c>
      <c r="U195" s="4">
        <v>84</v>
      </c>
      <c r="V195" s="12" t="s">
        <v>744</v>
      </c>
      <c r="W195" s="13" t="s">
        <v>747</v>
      </c>
      <c r="X195" s="14">
        <v>36000</v>
      </c>
      <c r="Y195" s="14">
        <v>0</v>
      </c>
      <c r="Z195" s="14">
        <v>0</v>
      </c>
      <c r="AA195" s="14">
        <v>0</v>
      </c>
      <c r="AB195" s="14">
        <f t="shared" si="25"/>
        <v>36000</v>
      </c>
      <c r="AC195" s="15">
        <v>0.5</v>
      </c>
      <c r="AD195" s="15">
        <v>0.5</v>
      </c>
      <c r="AE195" s="15"/>
      <c r="AF195" s="16">
        <v>1</v>
      </c>
      <c r="AG195" s="14"/>
      <c r="AH195" s="14"/>
      <c r="AI195" s="14">
        <v>12000</v>
      </c>
      <c r="AJ195" s="14">
        <v>12000</v>
      </c>
      <c r="AK195" s="17" t="s">
        <v>66</v>
      </c>
      <c r="AL195" s="11"/>
      <c r="AM195" s="11"/>
      <c r="AN195" s="11"/>
      <c r="AO195" s="16">
        <f>+AC195+AD195+AE195</f>
        <v>1</v>
      </c>
      <c r="AP195" s="14">
        <f>+AB195/2</f>
        <v>18000</v>
      </c>
      <c r="AQ195" s="14">
        <f>+AP195</f>
        <v>18000</v>
      </c>
      <c r="AR195" s="14"/>
      <c r="AS195" s="14"/>
      <c r="AT195" s="14"/>
      <c r="AU195" s="14"/>
      <c r="AV195" s="14"/>
      <c r="AW195" s="14"/>
      <c r="AX195" s="14"/>
      <c r="AY195" s="14"/>
      <c r="AZ195" s="14"/>
      <c r="BA195" s="14"/>
      <c r="BB195" s="14">
        <f t="shared" si="28"/>
        <v>36000</v>
      </c>
      <c r="BC195" s="17" t="s">
        <v>66</v>
      </c>
    </row>
    <row r="196" spans="1:114" ht="128.25" x14ac:dyDescent="0.25">
      <c r="D196" s="4" t="s">
        <v>190</v>
      </c>
      <c r="E196" s="4" t="s">
        <v>191</v>
      </c>
      <c r="F196" s="4"/>
      <c r="G196" s="4"/>
      <c r="H196" s="4" t="s">
        <v>48</v>
      </c>
      <c r="I196" s="4" t="s">
        <v>49</v>
      </c>
      <c r="J196" s="4" t="s">
        <v>293</v>
      </c>
      <c r="K196" s="4" t="s">
        <v>748</v>
      </c>
      <c r="L196" s="4" t="s">
        <v>741</v>
      </c>
      <c r="M196" s="4" t="s">
        <v>542</v>
      </c>
      <c r="N196" s="91" t="s">
        <v>54</v>
      </c>
      <c r="O196" s="91" t="s">
        <v>749</v>
      </c>
      <c r="P196" s="91" t="s">
        <v>750</v>
      </c>
      <c r="Q196" s="11">
        <v>1</v>
      </c>
      <c r="R196" s="4" t="s">
        <v>57</v>
      </c>
      <c r="S196" s="4" t="s">
        <v>124</v>
      </c>
      <c r="T196" s="4" t="s">
        <v>59</v>
      </c>
      <c r="U196" s="4">
        <v>84</v>
      </c>
      <c r="V196" s="12" t="s">
        <v>744</v>
      </c>
      <c r="W196" s="13" t="s">
        <v>747</v>
      </c>
      <c r="X196" s="14">
        <v>8000</v>
      </c>
      <c r="Y196" s="14">
        <v>0</v>
      </c>
      <c r="Z196" s="14">
        <v>0</v>
      </c>
      <c r="AA196" s="14">
        <v>0</v>
      </c>
      <c r="AB196" s="14">
        <v>8000</v>
      </c>
      <c r="AC196" s="15">
        <v>1</v>
      </c>
      <c r="AD196" s="15"/>
      <c r="AE196" s="15"/>
      <c r="AF196" s="16"/>
      <c r="AG196" s="14">
        <v>18000</v>
      </c>
      <c r="AH196" s="14">
        <v>18000</v>
      </c>
      <c r="AI196" s="14"/>
      <c r="AJ196" s="14">
        <v>36000</v>
      </c>
      <c r="AK196" s="17" t="s">
        <v>66</v>
      </c>
      <c r="AL196" s="11"/>
      <c r="AM196" s="11"/>
      <c r="AN196" s="11"/>
      <c r="AO196" s="16">
        <f>+AC196+AD196+AE196</f>
        <v>1</v>
      </c>
      <c r="AP196" s="14">
        <v>8000</v>
      </c>
      <c r="AQ196" s="14"/>
      <c r="AR196" s="14"/>
      <c r="AS196" s="14"/>
      <c r="AT196" s="14"/>
      <c r="AU196" s="14"/>
      <c r="AV196" s="14"/>
      <c r="AW196" s="14"/>
      <c r="AX196" s="14"/>
      <c r="AY196" s="14"/>
      <c r="AZ196" s="14"/>
      <c r="BA196" s="14"/>
      <c r="BB196" s="14">
        <f t="shared" si="28"/>
        <v>8000</v>
      </c>
      <c r="BC196" s="17" t="s">
        <v>66</v>
      </c>
    </row>
    <row r="197" spans="1:114" s="2" customFormat="1" ht="151.9" customHeight="1" x14ac:dyDescent="0.25">
      <c r="A197" s="7"/>
      <c r="B197" s="7"/>
      <c r="C197" s="7"/>
      <c r="D197" s="4" t="s">
        <v>190</v>
      </c>
      <c r="E197" s="4" t="s">
        <v>191</v>
      </c>
      <c r="F197" s="4"/>
      <c r="G197" s="4"/>
      <c r="H197" s="4" t="s">
        <v>48</v>
      </c>
      <c r="I197" s="4" t="s">
        <v>49</v>
      </c>
      <c r="J197" s="4" t="s">
        <v>293</v>
      </c>
      <c r="K197" s="4" t="s">
        <v>751</v>
      </c>
      <c r="L197" s="4" t="s">
        <v>752</v>
      </c>
      <c r="M197" s="4" t="s">
        <v>542</v>
      </c>
      <c r="N197" s="91" t="s">
        <v>54</v>
      </c>
      <c r="O197" s="91" t="s">
        <v>742</v>
      </c>
      <c r="P197" s="91" t="s">
        <v>743</v>
      </c>
      <c r="Q197" s="11">
        <v>1</v>
      </c>
      <c r="R197" s="4" t="s">
        <v>57</v>
      </c>
      <c r="S197" s="4" t="s">
        <v>124</v>
      </c>
      <c r="T197" s="4" t="s">
        <v>59</v>
      </c>
      <c r="U197" s="4">
        <v>84</v>
      </c>
      <c r="V197" s="12" t="s">
        <v>744</v>
      </c>
      <c r="W197" s="13" t="str">
        <f>+VLOOKUP(V197,[2]Filtros!$G$8:$H$478,2,FALSE)</f>
        <v>Equipos, Sistemas y Paquetes Informáticos</v>
      </c>
      <c r="X197" s="14">
        <v>360000</v>
      </c>
      <c r="Y197" s="14">
        <v>0</v>
      </c>
      <c r="Z197" s="14">
        <v>0</v>
      </c>
      <c r="AA197" s="14">
        <v>0</v>
      </c>
      <c r="AB197" s="14">
        <f t="shared" ref="AB197:AB204" si="30">+X197+Y197-Z197+AA197</f>
        <v>360000</v>
      </c>
      <c r="AC197" s="15">
        <v>1</v>
      </c>
      <c r="AD197" s="15"/>
      <c r="AE197" s="15"/>
      <c r="AF197" s="11"/>
      <c r="AG197" s="11"/>
      <c r="AH197" s="11"/>
      <c r="AI197" s="11"/>
      <c r="AJ197" s="11"/>
      <c r="AK197" s="11"/>
      <c r="AL197" s="11"/>
      <c r="AM197" s="11"/>
      <c r="AN197" s="11"/>
      <c r="AO197" s="16">
        <f t="shared" ref="AO197" si="31">SUM(AC197:AN197)</f>
        <v>1</v>
      </c>
      <c r="AP197" s="14">
        <v>360000</v>
      </c>
      <c r="AQ197" s="14"/>
      <c r="AR197" s="14"/>
      <c r="AS197" s="14"/>
      <c r="AT197" s="14"/>
      <c r="AU197" s="14"/>
      <c r="AV197" s="14"/>
      <c r="AW197" s="14"/>
      <c r="AX197" s="14"/>
      <c r="AY197" s="14"/>
      <c r="AZ197" s="14"/>
      <c r="BA197" s="14"/>
      <c r="BB197" s="14">
        <f t="shared" si="28"/>
        <v>360000</v>
      </c>
      <c r="BC197" s="17" t="s">
        <v>66</v>
      </c>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s="2" customFormat="1" ht="128.25" x14ac:dyDescent="0.25">
      <c r="A198" s="7"/>
      <c r="B198" s="7"/>
      <c r="C198" s="7"/>
      <c r="D198" s="4" t="s">
        <v>190</v>
      </c>
      <c r="E198" s="4" t="s">
        <v>191</v>
      </c>
      <c r="F198" s="4"/>
      <c r="G198" s="4"/>
      <c r="H198" s="4" t="s">
        <v>48</v>
      </c>
      <c r="I198" s="4" t="s">
        <v>49</v>
      </c>
      <c r="J198" s="4" t="s">
        <v>293</v>
      </c>
      <c r="K198" s="4" t="s">
        <v>753</v>
      </c>
      <c r="L198" s="4" t="s">
        <v>752</v>
      </c>
      <c r="M198" s="4" t="s">
        <v>542</v>
      </c>
      <c r="N198" s="91" t="s">
        <v>54</v>
      </c>
      <c r="O198" s="91" t="s">
        <v>302</v>
      </c>
      <c r="P198" s="91" t="s">
        <v>754</v>
      </c>
      <c r="Q198" s="11">
        <v>1</v>
      </c>
      <c r="R198" s="4" t="s">
        <v>57</v>
      </c>
      <c r="S198" s="4" t="s">
        <v>124</v>
      </c>
      <c r="T198" s="4" t="s">
        <v>59</v>
      </c>
      <c r="U198" s="4">
        <v>84</v>
      </c>
      <c r="V198" s="12" t="s">
        <v>744</v>
      </c>
      <c r="W198" s="13" t="str">
        <f>+VLOOKUP(V198,[2]Filtros!$G$8:$H$478,2,FALSE)</f>
        <v>Equipos, Sistemas y Paquetes Informáticos</v>
      </c>
      <c r="X198" s="14">
        <v>50000</v>
      </c>
      <c r="Y198" s="14">
        <v>0</v>
      </c>
      <c r="Z198" s="14">
        <v>0</v>
      </c>
      <c r="AA198" s="14">
        <v>0</v>
      </c>
      <c r="AB198" s="14">
        <f t="shared" si="30"/>
        <v>50000</v>
      </c>
      <c r="AC198" s="15"/>
      <c r="AD198" s="15">
        <v>1</v>
      </c>
      <c r="AE198" s="15"/>
      <c r="AF198" s="11"/>
      <c r="AG198" s="11"/>
      <c r="AH198" s="11"/>
      <c r="AI198" s="11"/>
      <c r="AJ198" s="11"/>
      <c r="AK198" s="11"/>
      <c r="AL198" s="11"/>
      <c r="AM198" s="11"/>
      <c r="AN198" s="11"/>
      <c r="AO198" s="16">
        <f t="shared" ref="AO198:AO204" si="32">SUM(AC198:AN198)</f>
        <v>1</v>
      </c>
      <c r="AP198" s="14"/>
      <c r="AQ198" s="14">
        <v>50000</v>
      </c>
      <c r="AR198" s="14"/>
      <c r="AS198" s="14"/>
      <c r="AT198" s="14"/>
      <c r="AU198" s="14"/>
      <c r="AV198" s="14"/>
      <c r="AW198" s="14"/>
      <c r="AX198" s="14"/>
      <c r="AY198" s="14"/>
      <c r="AZ198" s="14"/>
      <c r="BA198" s="14"/>
      <c r="BB198" s="14">
        <f t="shared" si="28"/>
        <v>50000</v>
      </c>
      <c r="BC198" s="17" t="s">
        <v>66</v>
      </c>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s="2" customFormat="1" ht="128.25" x14ac:dyDescent="0.25">
      <c r="A199" s="7"/>
      <c r="B199" s="7"/>
      <c r="C199" s="7"/>
      <c r="D199" s="4" t="s">
        <v>190</v>
      </c>
      <c r="E199" s="4" t="s">
        <v>191</v>
      </c>
      <c r="F199" s="4"/>
      <c r="G199" s="4"/>
      <c r="H199" s="4" t="s">
        <v>48</v>
      </c>
      <c r="I199" s="4" t="s">
        <v>49</v>
      </c>
      <c r="J199" s="4" t="s">
        <v>293</v>
      </c>
      <c r="K199" s="4" t="s">
        <v>755</v>
      </c>
      <c r="L199" s="4" t="s">
        <v>741</v>
      </c>
      <c r="M199" s="4" t="s">
        <v>542</v>
      </c>
      <c r="N199" s="91" t="s">
        <v>54</v>
      </c>
      <c r="O199" s="91" t="s">
        <v>756</v>
      </c>
      <c r="P199" s="91" t="s">
        <v>757</v>
      </c>
      <c r="Q199" s="11">
        <v>1</v>
      </c>
      <c r="R199" s="4" t="s">
        <v>57</v>
      </c>
      <c r="S199" s="4" t="s">
        <v>124</v>
      </c>
      <c r="T199" s="4" t="s">
        <v>59</v>
      </c>
      <c r="U199" s="4">
        <v>84</v>
      </c>
      <c r="V199" s="12" t="s">
        <v>744</v>
      </c>
      <c r="W199" s="13" t="str">
        <f>+VLOOKUP(V199,[2]Filtros!$G$8:$H$478,2,FALSE)</f>
        <v>Equipos, Sistemas y Paquetes Informáticos</v>
      </c>
      <c r="X199" s="14">
        <v>3500</v>
      </c>
      <c r="Y199" s="14">
        <v>0</v>
      </c>
      <c r="Z199" s="14">
        <v>0</v>
      </c>
      <c r="AA199" s="14">
        <v>0</v>
      </c>
      <c r="AB199" s="14">
        <f t="shared" si="30"/>
        <v>3500</v>
      </c>
      <c r="AC199" s="15">
        <v>0.5</v>
      </c>
      <c r="AD199" s="15">
        <v>0.5</v>
      </c>
      <c r="AE199" s="15"/>
      <c r="AF199" s="11"/>
      <c r="AG199" s="11"/>
      <c r="AH199" s="11"/>
      <c r="AI199" s="11"/>
      <c r="AJ199" s="11"/>
      <c r="AK199" s="11"/>
      <c r="AL199" s="11"/>
      <c r="AM199" s="11"/>
      <c r="AN199" s="11"/>
      <c r="AO199" s="16">
        <f t="shared" si="32"/>
        <v>1</v>
      </c>
      <c r="AP199" s="14">
        <f>+AB199/2</f>
        <v>1750</v>
      </c>
      <c r="AQ199" s="14">
        <f>+AB199/2</f>
        <v>1750</v>
      </c>
      <c r="AR199" s="14"/>
      <c r="AS199" s="14"/>
      <c r="AT199" s="14"/>
      <c r="AU199" s="14"/>
      <c r="AV199" s="14"/>
      <c r="AW199" s="14"/>
      <c r="AX199" s="14"/>
      <c r="AY199" s="14"/>
      <c r="AZ199" s="14"/>
      <c r="BA199" s="14"/>
      <c r="BB199" s="14">
        <f t="shared" si="28"/>
        <v>3500</v>
      </c>
      <c r="BC199" s="17" t="s">
        <v>66</v>
      </c>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s="2" customFormat="1" ht="128.25" x14ac:dyDescent="0.25">
      <c r="A200" s="7"/>
      <c r="B200" s="7"/>
      <c r="C200" s="7"/>
      <c r="D200" s="4" t="s">
        <v>190</v>
      </c>
      <c r="E200" s="4" t="s">
        <v>191</v>
      </c>
      <c r="F200" s="4"/>
      <c r="G200" s="4"/>
      <c r="H200" s="4" t="s">
        <v>48</v>
      </c>
      <c r="I200" s="4" t="s">
        <v>49</v>
      </c>
      <c r="J200" s="4" t="s">
        <v>293</v>
      </c>
      <c r="K200" s="4" t="s">
        <v>758</v>
      </c>
      <c r="L200" s="4" t="s">
        <v>741</v>
      </c>
      <c r="M200" s="4" t="s">
        <v>542</v>
      </c>
      <c r="N200" s="91" t="s">
        <v>54</v>
      </c>
      <c r="O200" s="91" t="s">
        <v>295</v>
      </c>
      <c r="P200" s="91" t="s">
        <v>759</v>
      </c>
      <c r="Q200" s="11">
        <v>1</v>
      </c>
      <c r="R200" s="4" t="s">
        <v>57</v>
      </c>
      <c r="S200" s="4" t="s">
        <v>124</v>
      </c>
      <c r="T200" s="4" t="s">
        <v>59</v>
      </c>
      <c r="U200" s="4">
        <v>84</v>
      </c>
      <c r="V200" s="12" t="s">
        <v>760</v>
      </c>
      <c r="W200" s="13" t="str">
        <f>+VLOOKUP(V200,[2]Filtros!$G$8:$H$478,2,FALSE)</f>
        <v>Licencias Computacionales</v>
      </c>
      <c r="X200" s="14">
        <v>10000</v>
      </c>
      <c r="Y200" s="14">
        <v>0</v>
      </c>
      <c r="Z200" s="14">
        <v>0</v>
      </c>
      <c r="AA200" s="14">
        <v>0</v>
      </c>
      <c r="AB200" s="14">
        <f t="shared" si="30"/>
        <v>10000</v>
      </c>
      <c r="AC200" s="15"/>
      <c r="AD200" s="15">
        <v>1</v>
      </c>
      <c r="AE200" s="15"/>
      <c r="AF200" s="11"/>
      <c r="AG200" s="11"/>
      <c r="AH200" s="11"/>
      <c r="AI200" s="11"/>
      <c r="AJ200" s="11"/>
      <c r="AK200" s="11"/>
      <c r="AL200" s="11"/>
      <c r="AM200" s="11"/>
      <c r="AN200" s="11"/>
      <c r="AO200" s="16">
        <f t="shared" si="32"/>
        <v>1</v>
      </c>
      <c r="AP200" s="14"/>
      <c r="AQ200" s="14">
        <v>10000</v>
      </c>
      <c r="AR200" s="14"/>
      <c r="AS200" s="14"/>
      <c r="AT200" s="14"/>
      <c r="AU200" s="14"/>
      <c r="AV200" s="14"/>
      <c r="AW200" s="14"/>
      <c r="AX200" s="14"/>
      <c r="AY200" s="14"/>
      <c r="AZ200" s="14"/>
      <c r="BA200" s="14"/>
      <c r="BB200" s="14">
        <f t="shared" si="28"/>
        <v>10000</v>
      </c>
      <c r="BC200" s="17" t="s">
        <v>66</v>
      </c>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s="2" customFormat="1" ht="128.25" x14ac:dyDescent="0.25">
      <c r="A201" s="7"/>
      <c r="B201" s="7"/>
      <c r="C201" s="7"/>
      <c r="D201" s="4" t="s">
        <v>190</v>
      </c>
      <c r="E201" s="4" t="s">
        <v>191</v>
      </c>
      <c r="F201" s="4"/>
      <c r="G201" s="4"/>
      <c r="H201" s="4" t="s">
        <v>48</v>
      </c>
      <c r="I201" s="4" t="s">
        <v>49</v>
      </c>
      <c r="J201" s="4" t="s">
        <v>293</v>
      </c>
      <c r="K201" s="4" t="s">
        <v>761</v>
      </c>
      <c r="L201" s="4" t="s">
        <v>741</v>
      </c>
      <c r="M201" s="4" t="s">
        <v>542</v>
      </c>
      <c r="N201" s="91" t="s">
        <v>54</v>
      </c>
      <c r="O201" s="91" t="s">
        <v>295</v>
      </c>
      <c r="P201" s="91" t="s">
        <v>759</v>
      </c>
      <c r="Q201" s="11">
        <v>1</v>
      </c>
      <c r="R201" s="4" t="s">
        <v>57</v>
      </c>
      <c r="S201" s="4" t="s">
        <v>683</v>
      </c>
      <c r="T201" s="4" t="s">
        <v>59</v>
      </c>
      <c r="U201" s="4">
        <v>84</v>
      </c>
      <c r="V201" s="12" t="s">
        <v>760</v>
      </c>
      <c r="W201" s="13" t="str">
        <f>+VLOOKUP(V201,[2]Filtros!$G$8:$H$478,2,FALSE)</f>
        <v>Licencias Computacionales</v>
      </c>
      <c r="X201" s="14">
        <v>20000</v>
      </c>
      <c r="Y201" s="14">
        <v>0</v>
      </c>
      <c r="Z201" s="14">
        <v>0</v>
      </c>
      <c r="AA201" s="14">
        <v>0</v>
      </c>
      <c r="AB201" s="14">
        <f t="shared" si="30"/>
        <v>20000</v>
      </c>
      <c r="AC201" s="15">
        <v>0.5</v>
      </c>
      <c r="AD201" s="15">
        <v>0.5</v>
      </c>
      <c r="AE201" s="15"/>
      <c r="AF201" s="11"/>
      <c r="AG201" s="11"/>
      <c r="AH201" s="11"/>
      <c r="AI201" s="11"/>
      <c r="AJ201" s="11"/>
      <c r="AK201" s="11"/>
      <c r="AL201" s="11"/>
      <c r="AM201" s="11"/>
      <c r="AN201" s="11"/>
      <c r="AO201" s="16">
        <f t="shared" si="32"/>
        <v>1</v>
      </c>
      <c r="AP201" s="14">
        <f>+AB201/2</f>
        <v>10000</v>
      </c>
      <c r="AQ201" s="14">
        <v>10000</v>
      </c>
      <c r="AR201" s="14"/>
      <c r="AS201" s="14"/>
      <c r="AT201" s="14"/>
      <c r="AU201" s="14"/>
      <c r="AV201" s="14"/>
      <c r="AW201" s="14"/>
      <c r="AX201" s="14"/>
      <c r="AY201" s="14"/>
      <c r="AZ201" s="14"/>
      <c r="BA201" s="14"/>
      <c r="BB201" s="14">
        <f t="shared" si="28"/>
        <v>20000</v>
      </c>
      <c r="BC201" s="17" t="s">
        <v>66</v>
      </c>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s="2" customFormat="1" ht="128.25" x14ac:dyDescent="0.25">
      <c r="A202" s="7"/>
      <c r="B202" s="7"/>
      <c r="C202" s="7"/>
      <c r="D202" s="4" t="s">
        <v>190</v>
      </c>
      <c r="E202" s="4" t="s">
        <v>191</v>
      </c>
      <c r="F202" s="4"/>
      <c r="G202" s="4"/>
      <c r="H202" s="4" t="s">
        <v>48</v>
      </c>
      <c r="I202" s="4" t="s">
        <v>49</v>
      </c>
      <c r="J202" s="4" t="s">
        <v>293</v>
      </c>
      <c r="K202" s="4" t="s">
        <v>762</v>
      </c>
      <c r="L202" s="4" t="s">
        <v>741</v>
      </c>
      <c r="M202" s="4" t="s">
        <v>542</v>
      </c>
      <c r="N202" s="91" t="s">
        <v>54</v>
      </c>
      <c r="O202" s="91" t="s">
        <v>295</v>
      </c>
      <c r="P202" s="91" t="s">
        <v>759</v>
      </c>
      <c r="Q202" s="11">
        <v>1</v>
      </c>
      <c r="R202" s="4" t="s">
        <v>57</v>
      </c>
      <c r="S202" s="4" t="s">
        <v>683</v>
      </c>
      <c r="T202" s="4" t="s">
        <v>59</v>
      </c>
      <c r="U202" s="4">
        <v>84</v>
      </c>
      <c r="V202" s="12" t="s">
        <v>760</v>
      </c>
      <c r="W202" s="13" t="str">
        <f>+VLOOKUP(V202,[2]Filtros!$G$8:$H$478,2,FALSE)</f>
        <v>Licencias Computacionales</v>
      </c>
      <c r="X202" s="14">
        <v>20000</v>
      </c>
      <c r="Y202" s="14">
        <v>0</v>
      </c>
      <c r="Z202" s="14">
        <v>0</v>
      </c>
      <c r="AA202" s="14">
        <v>0</v>
      </c>
      <c r="AB202" s="14">
        <f t="shared" si="30"/>
        <v>20000</v>
      </c>
      <c r="AC202" s="15">
        <v>0.5</v>
      </c>
      <c r="AD202" s="15">
        <v>0.5</v>
      </c>
      <c r="AE202" s="15"/>
      <c r="AF202" s="11"/>
      <c r="AG202" s="11"/>
      <c r="AH202" s="11"/>
      <c r="AI202" s="11"/>
      <c r="AJ202" s="11"/>
      <c r="AK202" s="11"/>
      <c r="AL202" s="11"/>
      <c r="AM202" s="11"/>
      <c r="AN202" s="11"/>
      <c r="AO202" s="16">
        <f t="shared" si="32"/>
        <v>1</v>
      </c>
      <c r="AP202" s="14">
        <f>+AB202/2</f>
        <v>10000</v>
      </c>
      <c r="AQ202" s="14">
        <v>10000</v>
      </c>
      <c r="AR202" s="14"/>
      <c r="AS202" s="14"/>
      <c r="AT202" s="14"/>
      <c r="AU202" s="14"/>
      <c r="AV202" s="14"/>
      <c r="AW202" s="14"/>
      <c r="AX202" s="14"/>
      <c r="AY202" s="14"/>
      <c r="AZ202" s="14"/>
      <c r="BA202" s="14"/>
      <c r="BB202" s="14">
        <f t="shared" si="28"/>
        <v>20000</v>
      </c>
      <c r="BC202" s="17" t="s">
        <v>66</v>
      </c>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s="2" customFormat="1" ht="128.25" x14ac:dyDescent="0.25">
      <c r="A203" s="7"/>
      <c r="B203" s="7"/>
      <c r="C203" s="7"/>
      <c r="D203" s="4" t="s">
        <v>190</v>
      </c>
      <c r="E203" s="4" t="s">
        <v>191</v>
      </c>
      <c r="F203" s="4"/>
      <c r="G203" s="4"/>
      <c r="H203" s="4" t="s">
        <v>48</v>
      </c>
      <c r="I203" s="4" t="s">
        <v>49</v>
      </c>
      <c r="J203" s="4" t="s">
        <v>293</v>
      </c>
      <c r="K203" s="4" t="s">
        <v>763</v>
      </c>
      <c r="L203" s="4" t="s">
        <v>741</v>
      </c>
      <c r="M203" s="4" t="s">
        <v>542</v>
      </c>
      <c r="N203" s="91" t="s">
        <v>54</v>
      </c>
      <c r="O203" s="91" t="s">
        <v>295</v>
      </c>
      <c r="P203" s="91" t="s">
        <v>759</v>
      </c>
      <c r="Q203" s="11">
        <v>1</v>
      </c>
      <c r="R203" s="4" t="s">
        <v>57</v>
      </c>
      <c r="S203" s="4" t="s">
        <v>683</v>
      </c>
      <c r="T203" s="4" t="s">
        <v>59</v>
      </c>
      <c r="U203" s="4">
        <v>84</v>
      </c>
      <c r="V203" s="12" t="s">
        <v>760</v>
      </c>
      <c r="W203" s="13" t="str">
        <f>+VLOOKUP(V203,[2]Filtros!$G$8:$H$478,2,FALSE)</f>
        <v>Licencias Computacionales</v>
      </c>
      <c r="X203" s="14">
        <v>20000</v>
      </c>
      <c r="Y203" s="14">
        <v>0</v>
      </c>
      <c r="Z203" s="14">
        <v>0</v>
      </c>
      <c r="AA203" s="14">
        <v>0</v>
      </c>
      <c r="AB203" s="14">
        <f t="shared" si="30"/>
        <v>20000</v>
      </c>
      <c r="AC203" s="15">
        <v>0.5</v>
      </c>
      <c r="AD203" s="15">
        <v>0.5</v>
      </c>
      <c r="AE203" s="15"/>
      <c r="AF203" s="11"/>
      <c r="AG203" s="11"/>
      <c r="AH203" s="11"/>
      <c r="AI203" s="11"/>
      <c r="AJ203" s="11"/>
      <c r="AK203" s="11"/>
      <c r="AL203" s="11"/>
      <c r="AM203" s="11"/>
      <c r="AN203" s="11"/>
      <c r="AO203" s="16">
        <f t="shared" si="32"/>
        <v>1</v>
      </c>
      <c r="AP203" s="14">
        <f>+AB203/2</f>
        <v>10000</v>
      </c>
      <c r="AQ203" s="14">
        <v>10000</v>
      </c>
      <c r="AR203" s="14"/>
      <c r="AS203" s="14"/>
      <c r="AT203" s="14"/>
      <c r="AU203" s="14"/>
      <c r="AV203" s="14"/>
      <c r="AW203" s="14"/>
      <c r="AX203" s="14"/>
      <c r="AY203" s="14"/>
      <c r="AZ203" s="14"/>
      <c r="BA203" s="14"/>
      <c r="BB203" s="14">
        <f t="shared" si="28"/>
        <v>20000</v>
      </c>
      <c r="BC203" s="17" t="s">
        <v>66</v>
      </c>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s="2" customFormat="1" ht="128.25" x14ac:dyDescent="0.25">
      <c r="A204" s="7"/>
      <c r="B204" s="7"/>
      <c r="C204" s="7"/>
      <c r="D204" s="4" t="s">
        <v>421</v>
      </c>
      <c r="E204" s="4" t="s">
        <v>422</v>
      </c>
      <c r="F204" s="4"/>
      <c r="G204" s="4"/>
      <c r="H204" s="4" t="s">
        <v>48</v>
      </c>
      <c r="I204" s="4" t="s">
        <v>49</v>
      </c>
      <c r="J204" s="4" t="s">
        <v>63</v>
      </c>
      <c r="K204" s="4" t="s">
        <v>764</v>
      </c>
      <c r="L204" s="4" t="s">
        <v>765</v>
      </c>
      <c r="M204" s="4" t="s">
        <v>766</v>
      </c>
      <c r="N204" s="91" t="s">
        <v>54</v>
      </c>
      <c r="O204" s="91" t="s">
        <v>767</v>
      </c>
      <c r="P204" s="91" t="s">
        <v>768</v>
      </c>
      <c r="Q204" s="11">
        <v>1</v>
      </c>
      <c r="R204" s="4" t="s">
        <v>57</v>
      </c>
      <c r="S204" s="4" t="s">
        <v>683</v>
      </c>
      <c r="T204" s="4" t="s">
        <v>59</v>
      </c>
      <c r="U204" s="4">
        <v>84</v>
      </c>
      <c r="V204" s="12" t="s">
        <v>769</v>
      </c>
      <c r="W204" s="13" t="str">
        <f>+VLOOKUP(V204,[2]Filtros!$G$8:$H$478,2,FALSE)</f>
        <v>Terrenos (Expropiación)</v>
      </c>
      <c r="X204" s="14">
        <v>158438.85</v>
      </c>
      <c r="Y204" s="14">
        <v>0</v>
      </c>
      <c r="Z204" s="14">
        <v>0</v>
      </c>
      <c r="AA204" s="14">
        <v>0</v>
      </c>
      <c r="AB204" s="14">
        <f t="shared" si="30"/>
        <v>158438.85</v>
      </c>
      <c r="AC204" s="15">
        <v>0.5</v>
      </c>
      <c r="AD204" s="15">
        <v>0.5</v>
      </c>
      <c r="AE204" s="15"/>
      <c r="AF204" s="11"/>
      <c r="AG204" s="11"/>
      <c r="AH204" s="11"/>
      <c r="AI204" s="11"/>
      <c r="AJ204" s="11"/>
      <c r="AK204" s="11"/>
      <c r="AL204" s="11"/>
      <c r="AM204" s="11"/>
      <c r="AN204" s="11"/>
      <c r="AO204" s="16">
        <f t="shared" si="32"/>
        <v>1</v>
      </c>
      <c r="AP204" s="14">
        <f>+AB204/2</f>
        <v>79219.425000000003</v>
      </c>
      <c r="AQ204" s="14">
        <f>+AB204/2</f>
        <v>79219.425000000003</v>
      </c>
      <c r="AR204" s="14"/>
      <c r="AS204" s="14"/>
      <c r="AT204" s="14"/>
      <c r="AU204" s="14"/>
      <c r="AV204" s="14"/>
      <c r="AW204" s="14"/>
      <c r="AX204" s="14"/>
      <c r="AY204" s="14"/>
      <c r="AZ204" s="14"/>
      <c r="BA204" s="14"/>
      <c r="BB204" s="14">
        <f t="shared" si="28"/>
        <v>158438.85</v>
      </c>
      <c r="BC204" s="17" t="s">
        <v>770</v>
      </c>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s="104" customFormat="1" x14ac:dyDescent="0.25">
      <c r="A205" s="94"/>
      <c r="B205" s="94"/>
      <c r="C205" s="94"/>
      <c r="D205" s="95"/>
      <c r="E205" s="95"/>
      <c r="F205" s="95"/>
      <c r="G205" s="95"/>
      <c r="H205" s="95"/>
      <c r="I205" s="95"/>
      <c r="J205" s="95"/>
      <c r="K205" s="95"/>
      <c r="L205" s="95"/>
      <c r="M205" s="95"/>
      <c r="N205" s="96"/>
      <c r="O205" s="96"/>
      <c r="P205" s="96"/>
      <c r="Q205" s="97"/>
      <c r="R205" s="95"/>
      <c r="S205" s="95"/>
      <c r="T205" s="95"/>
      <c r="U205" s="95"/>
      <c r="V205" s="98"/>
      <c r="W205" s="99"/>
      <c r="X205" s="100"/>
      <c r="Y205" s="100"/>
      <c r="Z205" s="100"/>
      <c r="AA205" s="100"/>
      <c r="AB205" s="100"/>
      <c r="AC205" s="101"/>
      <c r="AD205" s="101"/>
      <c r="AE205" s="101"/>
      <c r="AF205" s="97"/>
      <c r="AG205" s="97"/>
      <c r="AH205" s="97"/>
      <c r="AI205" s="97"/>
      <c r="AJ205" s="97"/>
      <c r="AK205" s="97"/>
      <c r="AL205" s="97"/>
      <c r="AM205" s="97"/>
      <c r="AN205" s="97"/>
      <c r="AO205" s="102"/>
      <c r="AP205" s="100"/>
      <c r="AQ205" s="100"/>
      <c r="AR205" s="100"/>
      <c r="AS205" s="100"/>
      <c r="AT205" s="100"/>
      <c r="AU205" s="100"/>
      <c r="AV205" s="100"/>
      <c r="AW205" s="100"/>
      <c r="AX205" s="100"/>
      <c r="AY205" s="100"/>
      <c r="AZ205" s="100"/>
      <c r="BA205" s="100"/>
      <c r="BB205" s="100"/>
      <c r="BC205" s="103"/>
      <c r="BF205" s="94"/>
      <c r="BG205" s="94"/>
      <c r="BH205" s="94"/>
      <c r="BI205" s="94"/>
      <c r="BJ205" s="94"/>
      <c r="BK205" s="94"/>
      <c r="BL205" s="94"/>
      <c r="BM205" s="94"/>
      <c r="BN205" s="94"/>
      <c r="BO205" s="94"/>
      <c r="BP205" s="94"/>
      <c r="BQ205" s="94"/>
      <c r="BR205" s="94"/>
      <c r="BS205" s="94"/>
      <c r="BT205" s="94"/>
      <c r="BU205" s="94"/>
      <c r="BV205" s="94"/>
      <c r="BW205" s="94"/>
      <c r="BX205" s="94"/>
      <c r="BY205" s="94"/>
      <c r="BZ205" s="94"/>
      <c r="CA205" s="94"/>
      <c r="CB205" s="94"/>
      <c r="CC205" s="94"/>
      <c r="CD205" s="94"/>
      <c r="CE205" s="94"/>
      <c r="CF205" s="94"/>
      <c r="CG205" s="94"/>
      <c r="CH205" s="94"/>
      <c r="CI205" s="94"/>
      <c r="CJ205" s="94"/>
      <c r="CK205" s="94"/>
      <c r="CL205" s="94"/>
      <c r="CM205" s="94"/>
      <c r="CN205" s="94"/>
      <c r="CO205" s="94"/>
      <c r="CP205" s="94"/>
      <c r="CQ205" s="94"/>
      <c r="CR205" s="94"/>
      <c r="CS205" s="94"/>
      <c r="CT205" s="94"/>
      <c r="CU205" s="94"/>
      <c r="CV205" s="94"/>
      <c r="CW205" s="94"/>
      <c r="CX205" s="94"/>
      <c r="CY205" s="94"/>
      <c r="CZ205" s="94"/>
      <c r="DA205" s="94"/>
      <c r="DB205" s="94"/>
      <c r="DC205" s="94"/>
      <c r="DD205" s="94"/>
      <c r="DE205" s="94"/>
      <c r="DF205" s="94"/>
      <c r="DG205" s="94"/>
      <c r="DH205" s="94"/>
      <c r="DI205" s="94"/>
      <c r="DJ205" s="94"/>
    </row>
    <row r="206" spans="1:114" s="113" customFormat="1" x14ac:dyDescent="0.25">
      <c r="A206" s="105"/>
      <c r="B206" s="105"/>
      <c r="C206" s="105"/>
      <c r="D206" s="106"/>
      <c r="E206" s="106"/>
      <c r="F206" s="106"/>
      <c r="G206" s="106"/>
      <c r="H206" s="106"/>
      <c r="I206" s="106"/>
      <c r="J206" s="106"/>
      <c r="K206" s="106"/>
      <c r="L206" s="106"/>
      <c r="M206" s="106"/>
      <c r="N206" s="106"/>
      <c r="O206" s="106"/>
      <c r="P206" s="106"/>
      <c r="Q206" s="107"/>
      <c r="R206" s="106"/>
      <c r="S206" s="106"/>
      <c r="T206" s="106"/>
      <c r="U206" s="106"/>
      <c r="V206" s="108"/>
      <c r="W206" s="108"/>
      <c r="X206" s="109"/>
      <c r="Y206" s="109"/>
      <c r="Z206" s="109"/>
      <c r="AA206" s="109"/>
      <c r="AB206" s="109"/>
      <c r="AC206" s="110"/>
      <c r="AD206" s="110"/>
      <c r="AE206" s="110"/>
      <c r="AF206" s="107"/>
      <c r="AG206" s="107"/>
      <c r="AH206" s="107"/>
      <c r="AI206" s="107"/>
      <c r="AJ206" s="107"/>
      <c r="AK206" s="107"/>
      <c r="AL206" s="107"/>
      <c r="AM206" s="107"/>
      <c r="AN206" s="107"/>
      <c r="AO206" s="111"/>
      <c r="AP206" s="109"/>
      <c r="AQ206" s="109"/>
      <c r="AR206" s="109"/>
      <c r="AS206" s="109"/>
      <c r="AT206" s="109"/>
      <c r="AU206" s="109"/>
      <c r="AV206" s="109"/>
      <c r="AW206" s="109"/>
      <c r="AX206" s="109"/>
      <c r="AY206" s="109"/>
      <c r="AZ206" s="109"/>
      <c r="BA206" s="109"/>
      <c r="BB206" s="109"/>
      <c r="BC206" s="112"/>
      <c r="BF206" s="105"/>
      <c r="BG206" s="105"/>
      <c r="BH206" s="105"/>
      <c r="BI206" s="105"/>
      <c r="BJ206" s="105"/>
      <c r="BK206" s="105"/>
      <c r="BL206" s="105"/>
      <c r="BM206" s="105"/>
      <c r="BN206" s="105"/>
      <c r="BO206" s="105"/>
      <c r="BP206" s="105"/>
      <c r="BQ206" s="105"/>
      <c r="BR206" s="105"/>
      <c r="BS206" s="105"/>
      <c r="BT206" s="105"/>
      <c r="BU206" s="105"/>
      <c r="BV206" s="105"/>
      <c r="BW206" s="105"/>
      <c r="BX206" s="105"/>
      <c r="BY206" s="105"/>
      <c r="BZ206" s="105"/>
      <c r="CA206" s="105"/>
      <c r="CB206" s="105"/>
      <c r="CC206" s="105"/>
      <c r="CD206" s="105"/>
      <c r="CE206" s="105"/>
      <c r="CF206" s="105"/>
      <c r="CG206" s="105"/>
      <c r="CH206" s="105"/>
      <c r="CI206" s="105"/>
      <c r="CJ206" s="105"/>
      <c r="CK206" s="105"/>
      <c r="CL206" s="105"/>
      <c r="CM206" s="105"/>
      <c r="CN206" s="105"/>
      <c r="CO206" s="105"/>
      <c r="CP206" s="105"/>
      <c r="CQ206" s="105"/>
      <c r="CR206" s="105"/>
      <c r="CS206" s="105"/>
      <c r="CT206" s="105"/>
      <c r="CU206" s="105"/>
      <c r="CV206" s="105"/>
      <c r="CW206" s="105"/>
      <c r="CX206" s="105"/>
      <c r="CY206" s="105"/>
      <c r="CZ206" s="105"/>
      <c r="DA206" s="105"/>
      <c r="DB206" s="105"/>
      <c r="DC206" s="105"/>
      <c r="DD206" s="105"/>
      <c r="DE206" s="105"/>
      <c r="DF206" s="105"/>
      <c r="DG206" s="105"/>
      <c r="DH206" s="105"/>
      <c r="DI206" s="105"/>
      <c r="DJ206" s="105"/>
    </row>
    <row r="207" spans="1:114" s="113" customFormat="1" ht="24.6" customHeight="1" x14ac:dyDescent="0.25">
      <c r="A207" s="105"/>
      <c r="B207" s="105"/>
      <c r="C207" s="105"/>
      <c r="D207" s="106"/>
      <c r="E207" s="106"/>
      <c r="F207" s="106"/>
      <c r="G207" s="106"/>
      <c r="H207" s="106"/>
      <c r="I207" s="119" t="s">
        <v>771</v>
      </c>
      <c r="J207" s="119"/>
      <c r="K207" s="119"/>
      <c r="L207" s="119"/>
      <c r="M207" s="119"/>
      <c r="N207" s="119"/>
      <c r="O207" s="119"/>
      <c r="P207" s="119"/>
      <c r="Q207" s="119"/>
      <c r="R207" s="119"/>
      <c r="S207" s="119"/>
      <c r="T207" s="119"/>
      <c r="U207" s="119"/>
      <c r="V207" s="119"/>
      <c r="W207" s="119"/>
      <c r="X207" s="119"/>
      <c r="Y207" s="119"/>
      <c r="Z207" s="119"/>
      <c r="AA207" s="109"/>
      <c r="AB207" s="109"/>
      <c r="AC207" s="110"/>
      <c r="AD207" s="110"/>
      <c r="AE207" s="110"/>
      <c r="AF207" s="107"/>
      <c r="AG207" s="107"/>
      <c r="AH207" s="107"/>
      <c r="AI207" s="107"/>
      <c r="AJ207" s="107"/>
      <c r="AK207" s="107"/>
      <c r="AL207" s="107"/>
      <c r="AM207" s="107"/>
      <c r="AN207" s="107"/>
      <c r="AO207" s="111"/>
      <c r="AP207" s="109"/>
      <c r="AQ207" s="109"/>
      <c r="AR207" s="109"/>
      <c r="AS207" s="109"/>
      <c r="AT207" s="109"/>
      <c r="AU207" s="109"/>
      <c r="AV207" s="109"/>
      <c r="AW207" s="109"/>
      <c r="AX207" s="109"/>
      <c r="AY207" s="109"/>
      <c r="AZ207" s="109"/>
      <c r="BA207" s="109"/>
      <c r="BB207" s="109"/>
      <c r="BC207" s="112"/>
      <c r="BF207" s="105"/>
      <c r="BG207" s="105"/>
      <c r="BH207" s="105"/>
      <c r="BI207" s="105"/>
      <c r="BJ207" s="105"/>
      <c r="BK207" s="105"/>
      <c r="BL207" s="105"/>
      <c r="BM207" s="105"/>
      <c r="BN207" s="105"/>
      <c r="BO207" s="105"/>
      <c r="BP207" s="105"/>
      <c r="BQ207" s="105"/>
      <c r="BR207" s="105"/>
      <c r="BS207" s="105"/>
      <c r="BT207" s="105"/>
      <c r="BU207" s="105"/>
      <c r="BV207" s="105"/>
      <c r="BW207" s="105"/>
      <c r="BX207" s="105"/>
      <c r="BY207" s="105"/>
      <c r="BZ207" s="105"/>
      <c r="CA207" s="105"/>
      <c r="CB207" s="105"/>
      <c r="CC207" s="105"/>
      <c r="CD207" s="105"/>
      <c r="CE207" s="105"/>
      <c r="CF207" s="105"/>
      <c r="CG207" s="105"/>
      <c r="CH207" s="105"/>
      <c r="CI207" s="105"/>
      <c r="CJ207" s="105"/>
      <c r="CK207" s="105"/>
      <c r="CL207" s="105"/>
      <c r="CM207" s="105"/>
      <c r="CN207" s="105"/>
      <c r="CO207" s="105"/>
      <c r="CP207" s="105"/>
      <c r="CQ207" s="105"/>
      <c r="CR207" s="105"/>
      <c r="CS207" s="105"/>
      <c r="CT207" s="105"/>
      <c r="CU207" s="105"/>
      <c r="CV207" s="105"/>
      <c r="CW207" s="105"/>
      <c r="CX207" s="105"/>
      <c r="CY207" s="105"/>
      <c r="CZ207" s="105"/>
      <c r="DA207" s="105"/>
      <c r="DB207" s="105"/>
      <c r="DC207" s="105"/>
      <c r="DD207" s="105"/>
      <c r="DE207" s="105"/>
      <c r="DF207" s="105"/>
      <c r="DG207" s="105"/>
      <c r="DH207" s="105"/>
      <c r="DI207" s="105"/>
      <c r="DJ207" s="105"/>
    </row>
    <row r="208" spans="1:114" s="113" customFormat="1" x14ac:dyDescent="0.25">
      <c r="A208" s="105"/>
      <c r="B208" s="105"/>
      <c r="C208" s="105"/>
      <c r="D208" s="106"/>
      <c r="E208" s="106"/>
      <c r="F208" s="106"/>
      <c r="G208" s="106"/>
      <c r="H208" s="106"/>
      <c r="I208" s="119" t="s">
        <v>772</v>
      </c>
      <c r="J208" s="119"/>
      <c r="K208" s="119"/>
      <c r="L208" s="119"/>
      <c r="M208" s="119"/>
      <c r="N208" s="119"/>
      <c r="O208" s="119"/>
      <c r="P208" s="119"/>
      <c r="Q208" s="119"/>
      <c r="R208" s="119"/>
      <c r="S208" s="119"/>
      <c r="T208" s="119"/>
      <c r="U208" s="119"/>
      <c r="V208" s="119"/>
      <c r="W208" s="119"/>
      <c r="X208" s="119"/>
      <c r="Y208" s="119"/>
      <c r="Z208" s="119"/>
      <c r="AA208" s="109"/>
      <c r="AB208" s="109"/>
      <c r="AC208" s="110"/>
      <c r="AD208" s="110"/>
      <c r="AE208" s="110"/>
      <c r="AF208" s="107"/>
      <c r="AG208" s="107"/>
      <c r="AH208" s="107"/>
      <c r="AI208" s="107"/>
      <c r="AJ208" s="107"/>
      <c r="AK208" s="107"/>
      <c r="AL208" s="107"/>
      <c r="AM208" s="107"/>
      <c r="AN208" s="107"/>
      <c r="AO208" s="111"/>
      <c r="AP208" s="109"/>
      <c r="AQ208" s="109"/>
      <c r="AR208" s="109"/>
      <c r="AS208" s="109"/>
      <c r="AT208" s="109"/>
      <c r="AU208" s="109"/>
      <c r="AV208" s="109"/>
      <c r="AW208" s="109"/>
      <c r="AX208" s="109"/>
      <c r="AY208" s="109"/>
      <c r="AZ208" s="109"/>
      <c r="BA208" s="109"/>
      <c r="BB208" s="109"/>
      <c r="BC208" s="112"/>
      <c r="BF208" s="105"/>
      <c r="BG208" s="105"/>
      <c r="BH208" s="105"/>
      <c r="BI208" s="105"/>
      <c r="BJ208" s="105"/>
      <c r="BK208" s="105"/>
      <c r="BL208" s="105"/>
      <c r="BM208" s="105"/>
      <c r="BN208" s="105"/>
      <c r="BO208" s="105"/>
      <c r="BP208" s="105"/>
      <c r="BQ208" s="105"/>
      <c r="BR208" s="105"/>
      <c r="BS208" s="105"/>
      <c r="BT208" s="105"/>
      <c r="BU208" s="105"/>
      <c r="BV208" s="105"/>
      <c r="BW208" s="105"/>
      <c r="BX208" s="105"/>
      <c r="BY208" s="105"/>
      <c r="BZ208" s="105"/>
      <c r="CA208" s="105"/>
      <c r="CB208" s="105"/>
      <c r="CC208" s="105"/>
      <c r="CD208" s="105"/>
      <c r="CE208" s="105"/>
      <c r="CF208" s="105"/>
      <c r="CG208" s="105"/>
      <c r="CH208" s="105"/>
      <c r="CI208" s="105"/>
      <c r="CJ208" s="105"/>
      <c r="CK208" s="105"/>
      <c r="CL208" s="105"/>
      <c r="CM208" s="105"/>
      <c r="CN208" s="105"/>
      <c r="CO208" s="105"/>
      <c r="CP208" s="105"/>
      <c r="CQ208" s="105"/>
      <c r="CR208" s="105"/>
      <c r="CS208" s="105"/>
      <c r="CT208" s="105"/>
      <c r="CU208" s="105"/>
      <c r="CV208" s="105"/>
      <c r="CW208" s="105"/>
      <c r="CX208" s="105"/>
      <c r="CY208" s="105"/>
      <c r="CZ208" s="105"/>
      <c r="DA208" s="105"/>
      <c r="DB208" s="105"/>
      <c r="DC208" s="105"/>
      <c r="DD208" s="105"/>
      <c r="DE208" s="105"/>
      <c r="DF208" s="105"/>
      <c r="DG208" s="105"/>
      <c r="DH208" s="105"/>
      <c r="DI208" s="105"/>
      <c r="DJ208" s="105"/>
    </row>
    <row r="209" spans="1:114" s="113" customFormat="1" x14ac:dyDescent="0.25">
      <c r="A209" s="105"/>
      <c r="B209" s="105"/>
      <c r="C209" s="105"/>
      <c r="D209" s="106"/>
      <c r="E209" s="106"/>
      <c r="F209" s="106"/>
      <c r="G209" s="106"/>
      <c r="H209" s="106"/>
      <c r="I209" s="106"/>
      <c r="J209" s="106"/>
      <c r="K209" s="106"/>
      <c r="L209" s="106"/>
      <c r="M209" s="106"/>
      <c r="N209" s="106"/>
      <c r="O209" s="106"/>
      <c r="P209" s="106"/>
      <c r="Q209" s="107"/>
      <c r="R209" s="106"/>
      <c r="S209" s="106"/>
      <c r="T209" s="106"/>
      <c r="U209" s="106"/>
      <c r="V209" s="108"/>
      <c r="W209" s="108"/>
      <c r="X209" s="109"/>
      <c r="Y209" s="109"/>
      <c r="Z209" s="109"/>
      <c r="AA209" s="109"/>
      <c r="AB209" s="109"/>
      <c r="AC209" s="110"/>
      <c r="AD209" s="110"/>
      <c r="AE209" s="110"/>
      <c r="AF209" s="107"/>
      <c r="AG209" s="107"/>
      <c r="AH209" s="107"/>
      <c r="AI209" s="107"/>
      <c r="AJ209" s="107"/>
      <c r="AK209" s="107"/>
      <c r="AL209" s="107"/>
      <c r="AM209" s="107"/>
      <c r="AN209" s="107"/>
      <c r="AO209" s="111"/>
      <c r="AP209" s="109"/>
      <c r="AQ209" s="109"/>
      <c r="AR209" s="109"/>
      <c r="AS209" s="109"/>
      <c r="AT209" s="109"/>
      <c r="AU209" s="109"/>
      <c r="AV209" s="109"/>
      <c r="AW209" s="109"/>
      <c r="AX209" s="109"/>
      <c r="AY209" s="109"/>
      <c r="AZ209" s="109"/>
      <c r="BA209" s="109"/>
      <c r="BB209" s="109"/>
      <c r="BC209" s="112"/>
      <c r="BF209" s="105"/>
      <c r="BG209" s="105"/>
      <c r="BH209" s="105"/>
      <c r="BI209" s="105"/>
      <c r="BJ209" s="105"/>
      <c r="BK209" s="105"/>
      <c r="BL209" s="105"/>
      <c r="BM209" s="105"/>
      <c r="BN209" s="105"/>
      <c r="BO209" s="105"/>
      <c r="BP209" s="105"/>
      <c r="BQ209" s="105"/>
      <c r="BR209" s="105"/>
      <c r="BS209" s="105"/>
      <c r="BT209" s="105"/>
      <c r="BU209" s="105"/>
      <c r="BV209" s="105"/>
      <c r="BW209" s="105"/>
      <c r="BX209" s="105"/>
      <c r="BY209" s="105"/>
      <c r="BZ209" s="105"/>
      <c r="CA209" s="105"/>
      <c r="CB209" s="105"/>
      <c r="CC209" s="105"/>
      <c r="CD209" s="105"/>
      <c r="CE209" s="105"/>
      <c r="CF209" s="105"/>
      <c r="CG209" s="105"/>
      <c r="CH209" s="105"/>
      <c r="CI209" s="105"/>
      <c r="CJ209" s="105"/>
      <c r="CK209" s="105"/>
      <c r="CL209" s="105"/>
      <c r="CM209" s="105"/>
      <c r="CN209" s="105"/>
      <c r="CO209" s="105"/>
      <c r="CP209" s="105"/>
      <c r="CQ209" s="105"/>
      <c r="CR209" s="105"/>
      <c r="CS209" s="105"/>
      <c r="CT209" s="105"/>
      <c r="CU209" s="105"/>
      <c r="CV209" s="105"/>
      <c r="CW209" s="105"/>
      <c r="CX209" s="105"/>
      <c r="CY209" s="105"/>
      <c r="CZ209" s="105"/>
      <c r="DA209" s="105"/>
      <c r="DB209" s="105"/>
      <c r="DC209" s="105"/>
      <c r="DD209" s="105"/>
      <c r="DE209" s="105"/>
      <c r="DF209" s="105"/>
      <c r="DG209" s="105"/>
      <c r="DH209" s="105"/>
      <c r="DI209" s="105"/>
      <c r="DJ209" s="105"/>
    </row>
    <row r="210" spans="1:114" s="113" customFormat="1" x14ac:dyDescent="0.25">
      <c r="A210" s="105"/>
      <c r="B210" s="105"/>
      <c r="C210" s="105"/>
      <c r="D210" s="106"/>
      <c r="E210" s="106"/>
      <c r="F210" s="106"/>
      <c r="G210" s="106"/>
      <c r="H210" s="106"/>
      <c r="I210" s="106"/>
      <c r="J210" s="106"/>
      <c r="K210" s="106"/>
      <c r="L210" s="106"/>
      <c r="M210" s="106"/>
      <c r="N210" s="106"/>
      <c r="O210" s="106"/>
      <c r="P210" s="106"/>
      <c r="Q210" s="107"/>
      <c r="R210" s="106"/>
      <c r="S210" s="106"/>
      <c r="T210" s="106"/>
      <c r="U210" s="106"/>
      <c r="V210" s="108"/>
      <c r="W210" s="108"/>
      <c r="X210" s="109"/>
      <c r="Y210" s="109"/>
      <c r="Z210" s="109"/>
      <c r="AA210" s="109"/>
      <c r="AB210" s="109"/>
      <c r="AC210" s="110"/>
      <c r="AD210" s="110"/>
      <c r="AE210" s="110"/>
      <c r="AF210" s="107"/>
      <c r="AG210" s="107"/>
      <c r="AH210" s="107"/>
      <c r="AI210" s="107"/>
      <c r="AJ210" s="107"/>
      <c r="AK210" s="107"/>
      <c r="AL210" s="107"/>
      <c r="AM210" s="107"/>
      <c r="AN210" s="107"/>
      <c r="AO210" s="111"/>
      <c r="AP210" s="109"/>
      <c r="AQ210" s="109"/>
      <c r="AR210" s="109"/>
      <c r="AS210" s="109"/>
      <c r="AT210" s="109"/>
      <c r="AU210" s="109"/>
      <c r="AV210" s="109"/>
      <c r="AW210" s="109"/>
      <c r="AX210" s="109"/>
      <c r="AY210" s="109"/>
      <c r="AZ210" s="109"/>
      <c r="BA210" s="109"/>
      <c r="BB210" s="109"/>
      <c r="BC210" s="112"/>
      <c r="BF210" s="105"/>
      <c r="BG210" s="105"/>
      <c r="BH210" s="105"/>
      <c r="BI210" s="105"/>
      <c r="BJ210" s="105"/>
      <c r="BK210" s="105"/>
      <c r="BL210" s="105"/>
      <c r="BM210" s="105"/>
      <c r="BN210" s="105"/>
      <c r="BO210" s="105"/>
      <c r="BP210" s="105"/>
      <c r="BQ210" s="105"/>
      <c r="BR210" s="105"/>
      <c r="BS210" s="105"/>
      <c r="BT210" s="105"/>
      <c r="BU210" s="105"/>
      <c r="BV210" s="105"/>
      <c r="BW210" s="105"/>
      <c r="BX210" s="105"/>
      <c r="BY210" s="105"/>
      <c r="BZ210" s="105"/>
      <c r="CA210" s="105"/>
      <c r="CB210" s="105"/>
      <c r="CC210" s="105"/>
      <c r="CD210" s="105"/>
      <c r="CE210" s="105"/>
      <c r="CF210" s="105"/>
      <c r="CG210" s="105"/>
      <c r="CH210" s="105"/>
      <c r="CI210" s="105"/>
      <c r="CJ210" s="105"/>
      <c r="CK210" s="105"/>
      <c r="CL210" s="105"/>
      <c r="CM210" s="105"/>
      <c r="CN210" s="105"/>
      <c r="CO210" s="105"/>
      <c r="CP210" s="105"/>
      <c r="CQ210" s="105"/>
      <c r="CR210" s="105"/>
      <c r="CS210" s="105"/>
      <c r="CT210" s="105"/>
      <c r="CU210" s="105"/>
      <c r="CV210" s="105"/>
      <c r="CW210" s="105"/>
      <c r="CX210" s="105"/>
      <c r="CY210" s="105"/>
      <c r="CZ210" s="105"/>
      <c r="DA210" s="105"/>
      <c r="DB210" s="105"/>
      <c r="DC210" s="105"/>
      <c r="DD210" s="105"/>
      <c r="DE210" s="105"/>
      <c r="DF210" s="105"/>
      <c r="DG210" s="105"/>
      <c r="DH210" s="105"/>
      <c r="DI210" s="105"/>
      <c r="DJ210" s="105"/>
    </row>
    <row r="211" spans="1:114" s="113" customFormat="1" x14ac:dyDescent="0.25">
      <c r="A211" s="105"/>
      <c r="B211" s="105"/>
      <c r="C211" s="105"/>
      <c r="D211" s="106"/>
      <c r="E211" s="106"/>
      <c r="F211" s="106"/>
      <c r="G211" s="106"/>
      <c r="H211" s="106"/>
      <c r="I211" s="106"/>
      <c r="J211" s="106"/>
      <c r="K211" s="106"/>
      <c r="L211" s="106"/>
      <c r="M211" s="106"/>
      <c r="N211" s="106"/>
      <c r="O211" s="106"/>
      <c r="P211" s="106"/>
      <c r="Q211" s="107"/>
      <c r="R211" s="106"/>
      <c r="S211" s="106"/>
      <c r="T211" s="106"/>
      <c r="U211" s="106"/>
      <c r="V211" s="108"/>
      <c r="W211" s="108"/>
      <c r="X211" s="109"/>
      <c r="Y211" s="109"/>
      <c r="Z211" s="109"/>
      <c r="AA211" s="109"/>
      <c r="AB211" s="109"/>
      <c r="AC211" s="110"/>
      <c r="AD211" s="110"/>
      <c r="AE211" s="110"/>
      <c r="AF211" s="107"/>
      <c r="AG211" s="107"/>
      <c r="AH211" s="107"/>
      <c r="AI211" s="107"/>
      <c r="AJ211" s="107"/>
      <c r="AK211" s="107"/>
      <c r="AL211" s="107"/>
      <c r="AM211" s="107"/>
      <c r="AN211" s="107"/>
      <c r="AO211" s="111"/>
      <c r="AP211" s="109"/>
      <c r="AQ211" s="109"/>
      <c r="AR211" s="109"/>
      <c r="AS211" s="109"/>
      <c r="AT211" s="109"/>
      <c r="AU211" s="109"/>
      <c r="AV211" s="109"/>
      <c r="AW211" s="109"/>
      <c r="AX211" s="109"/>
      <c r="AY211" s="109"/>
      <c r="AZ211" s="109"/>
      <c r="BA211" s="109"/>
      <c r="BB211" s="109"/>
      <c r="BC211" s="112"/>
      <c r="BF211" s="105"/>
      <c r="BG211" s="105"/>
      <c r="BH211" s="105"/>
      <c r="BI211" s="105"/>
      <c r="BJ211" s="105"/>
      <c r="BK211" s="105"/>
      <c r="BL211" s="105"/>
      <c r="BM211" s="105"/>
      <c r="BN211" s="105"/>
      <c r="BO211" s="105"/>
      <c r="BP211" s="105"/>
      <c r="BQ211" s="105"/>
      <c r="BR211" s="105"/>
      <c r="BS211" s="105"/>
      <c r="BT211" s="105"/>
      <c r="BU211" s="105"/>
      <c r="BV211" s="105"/>
      <c r="BW211" s="105"/>
      <c r="BX211" s="105"/>
      <c r="BY211" s="105"/>
      <c r="BZ211" s="105"/>
      <c r="CA211" s="105"/>
      <c r="CB211" s="105"/>
      <c r="CC211" s="105"/>
      <c r="CD211" s="105"/>
      <c r="CE211" s="105"/>
      <c r="CF211" s="105"/>
      <c r="CG211" s="105"/>
      <c r="CH211" s="105"/>
      <c r="CI211" s="105"/>
      <c r="CJ211" s="105"/>
      <c r="CK211" s="105"/>
      <c r="CL211" s="105"/>
      <c r="CM211" s="105"/>
      <c r="CN211" s="105"/>
      <c r="CO211" s="105"/>
      <c r="CP211" s="105"/>
      <c r="CQ211" s="105"/>
      <c r="CR211" s="105"/>
      <c r="CS211" s="105"/>
      <c r="CT211" s="105"/>
      <c r="CU211" s="105"/>
      <c r="CV211" s="105"/>
      <c r="CW211" s="105"/>
      <c r="CX211" s="105"/>
      <c r="CY211" s="105"/>
      <c r="CZ211" s="105"/>
      <c r="DA211" s="105"/>
      <c r="DB211" s="105"/>
      <c r="DC211" s="105"/>
      <c r="DD211" s="105"/>
      <c r="DE211" s="105"/>
      <c r="DF211" s="105"/>
      <c r="DG211" s="105"/>
      <c r="DH211" s="105"/>
      <c r="DI211" s="105"/>
      <c r="DJ211" s="105"/>
    </row>
    <row r="212" spans="1:114" s="113" customFormat="1" x14ac:dyDescent="0.25">
      <c r="A212" s="105"/>
      <c r="B212" s="105"/>
      <c r="C212" s="105"/>
      <c r="D212" s="106"/>
      <c r="E212" s="106"/>
      <c r="F212" s="106"/>
      <c r="G212" s="106"/>
      <c r="H212" s="106"/>
      <c r="I212" s="106"/>
      <c r="J212" s="106"/>
      <c r="K212" s="106"/>
      <c r="L212" s="106"/>
      <c r="M212" s="106"/>
      <c r="N212" s="106"/>
      <c r="O212" s="106"/>
      <c r="P212" s="106"/>
      <c r="Q212" s="107"/>
      <c r="R212" s="106"/>
      <c r="S212" s="106"/>
      <c r="T212" s="106"/>
      <c r="U212" s="106"/>
      <c r="V212" s="108"/>
      <c r="W212" s="108"/>
      <c r="X212" s="109"/>
      <c r="Y212" s="109"/>
      <c r="Z212" s="109"/>
      <c r="AA212" s="109"/>
      <c r="AB212" s="109"/>
      <c r="AC212" s="110"/>
      <c r="AD212" s="110"/>
      <c r="AE212" s="110"/>
      <c r="AF212" s="107"/>
      <c r="AG212" s="107"/>
      <c r="AH212" s="107"/>
      <c r="AI212" s="107"/>
      <c r="AJ212" s="107"/>
      <c r="AK212" s="107"/>
      <c r="AL212" s="107"/>
      <c r="AM212" s="107"/>
      <c r="AN212" s="107"/>
      <c r="AO212" s="111"/>
      <c r="AP212" s="109"/>
      <c r="AQ212" s="109"/>
      <c r="AR212" s="109"/>
      <c r="AS212" s="109"/>
      <c r="AT212" s="109"/>
      <c r="AU212" s="109"/>
      <c r="AV212" s="109"/>
      <c r="AW212" s="109"/>
      <c r="AX212" s="109"/>
      <c r="AY212" s="109"/>
      <c r="AZ212" s="109"/>
      <c r="BA212" s="109"/>
      <c r="BB212" s="109"/>
      <c r="BC212" s="112"/>
      <c r="BF212" s="105"/>
      <c r="BG212" s="105"/>
      <c r="BH212" s="105"/>
      <c r="BI212" s="105"/>
      <c r="BJ212" s="105"/>
      <c r="BK212" s="105"/>
      <c r="BL212" s="105"/>
      <c r="BM212" s="105"/>
      <c r="BN212" s="105"/>
      <c r="BO212" s="105"/>
      <c r="BP212" s="105"/>
      <c r="BQ212" s="105"/>
      <c r="BR212" s="105"/>
      <c r="BS212" s="105"/>
      <c r="BT212" s="105"/>
      <c r="BU212" s="105"/>
      <c r="BV212" s="105"/>
      <c r="BW212" s="105"/>
      <c r="BX212" s="105"/>
      <c r="BY212" s="105"/>
      <c r="BZ212" s="105"/>
      <c r="CA212" s="105"/>
      <c r="CB212" s="105"/>
      <c r="CC212" s="105"/>
      <c r="CD212" s="105"/>
      <c r="CE212" s="105"/>
      <c r="CF212" s="105"/>
      <c r="CG212" s="105"/>
      <c r="CH212" s="105"/>
      <c r="CI212" s="105"/>
      <c r="CJ212" s="105"/>
      <c r="CK212" s="105"/>
      <c r="CL212" s="105"/>
      <c r="CM212" s="105"/>
      <c r="CN212" s="105"/>
      <c r="CO212" s="105"/>
      <c r="CP212" s="105"/>
      <c r="CQ212" s="105"/>
      <c r="CR212" s="105"/>
      <c r="CS212" s="105"/>
      <c r="CT212" s="105"/>
      <c r="CU212" s="105"/>
      <c r="CV212" s="105"/>
      <c r="CW212" s="105"/>
      <c r="CX212" s="105"/>
      <c r="CY212" s="105"/>
      <c r="CZ212" s="105"/>
      <c r="DA212" s="105"/>
      <c r="DB212" s="105"/>
      <c r="DC212" s="105"/>
      <c r="DD212" s="105"/>
      <c r="DE212" s="105"/>
      <c r="DF212" s="105"/>
      <c r="DG212" s="105"/>
      <c r="DH212" s="105"/>
      <c r="DI212" s="105"/>
      <c r="DJ212" s="105"/>
    </row>
    <row r="213" spans="1:114" s="113" customFormat="1" x14ac:dyDescent="0.25">
      <c r="A213" s="105"/>
      <c r="B213" s="105"/>
      <c r="C213" s="105"/>
      <c r="D213" s="106"/>
      <c r="E213" s="106"/>
      <c r="F213" s="106"/>
      <c r="G213" s="106"/>
      <c r="H213" s="106"/>
      <c r="I213" s="106"/>
      <c r="J213" s="106"/>
      <c r="K213" s="106"/>
      <c r="L213" s="106"/>
      <c r="M213" s="106"/>
      <c r="N213" s="106"/>
      <c r="O213" s="106"/>
      <c r="P213" s="106"/>
      <c r="Q213" s="107"/>
      <c r="R213" s="106"/>
      <c r="S213" s="106"/>
      <c r="T213" s="106"/>
      <c r="U213" s="106"/>
      <c r="V213" s="108"/>
      <c r="W213" s="108"/>
      <c r="X213" s="109"/>
      <c r="Y213" s="109"/>
      <c r="Z213" s="109"/>
      <c r="AA213" s="109"/>
      <c r="AB213" s="109"/>
      <c r="AC213" s="110"/>
      <c r="AD213" s="110"/>
      <c r="AE213" s="110"/>
      <c r="AF213" s="107"/>
      <c r="AG213" s="107"/>
      <c r="AH213" s="107"/>
      <c r="AI213" s="107"/>
      <c r="AJ213" s="107"/>
      <c r="AK213" s="107"/>
      <c r="AL213" s="107"/>
      <c r="AM213" s="107"/>
      <c r="AN213" s="107"/>
      <c r="AO213" s="111"/>
      <c r="AP213" s="109"/>
      <c r="AQ213" s="109"/>
      <c r="AR213" s="109"/>
      <c r="AS213" s="109"/>
      <c r="AT213" s="109"/>
      <c r="AU213" s="109"/>
      <c r="AV213" s="109"/>
      <c r="AW213" s="109"/>
      <c r="AX213" s="109"/>
      <c r="AY213" s="109"/>
      <c r="AZ213" s="109"/>
      <c r="BA213" s="109"/>
      <c r="BB213" s="109"/>
      <c r="BC213" s="112"/>
      <c r="BF213" s="105"/>
      <c r="BG213" s="105"/>
      <c r="BH213" s="105"/>
      <c r="BI213" s="105"/>
      <c r="BJ213" s="105"/>
      <c r="BK213" s="105"/>
      <c r="BL213" s="105"/>
      <c r="BM213" s="105"/>
      <c r="BN213" s="105"/>
      <c r="BO213" s="105"/>
      <c r="BP213" s="105"/>
      <c r="BQ213" s="105"/>
      <c r="BR213" s="105"/>
      <c r="BS213" s="105"/>
      <c r="BT213" s="105"/>
      <c r="BU213" s="105"/>
      <c r="BV213" s="105"/>
      <c r="BW213" s="105"/>
      <c r="BX213" s="105"/>
      <c r="BY213" s="105"/>
      <c r="BZ213" s="105"/>
      <c r="CA213" s="105"/>
      <c r="CB213" s="105"/>
      <c r="CC213" s="105"/>
      <c r="CD213" s="105"/>
      <c r="CE213" s="105"/>
      <c r="CF213" s="105"/>
      <c r="CG213" s="105"/>
      <c r="CH213" s="105"/>
      <c r="CI213" s="105"/>
      <c r="CJ213" s="105"/>
      <c r="CK213" s="105"/>
      <c r="CL213" s="105"/>
      <c r="CM213" s="105"/>
      <c r="CN213" s="105"/>
      <c r="CO213" s="105"/>
      <c r="CP213" s="105"/>
      <c r="CQ213" s="105"/>
      <c r="CR213" s="105"/>
      <c r="CS213" s="105"/>
      <c r="CT213" s="105"/>
      <c r="CU213" s="105"/>
      <c r="CV213" s="105"/>
      <c r="CW213" s="105"/>
      <c r="CX213" s="105"/>
      <c r="CY213" s="105"/>
      <c r="CZ213" s="105"/>
      <c r="DA213" s="105"/>
      <c r="DB213" s="105"/>
      <c r="DC213" s="105"/>
      <c r="DD213" s="105"/>
      <c r="DE213" s="105"/>
      <c r="DF213" s="105"/>
      <c r="DG213" s="105"/>
      <c r="DH213" s="105"/>
      <c r="DI213" s="105"/>
      <c r="DJ213" s="105"/>
    </row>
    <row r="214" spans="1:114" s="113" customFormat="1" x14ac:dyDescent="0.25">
      <c r="A214" s="105"/>
      <c r="B214" s="105"/>
      <c r="C214" s="105"/>
      <c r="D214" s="106"/>
      <c r="E214" s="106"/>
      <c r="F214" s="106"/>
      <c r="G214" s="106"/>
      <c r="H214" s="106"/>
      <c r="I214" s="119" t="s">
        <v>773</v>
      </c>
      <c r="J214" s="119"/>
      <c r="K214" s="119"/>
      <c r="L214" s="119"/>
      <c r="M214" s="106"/>
      <c r="N214" s="106"/>
      <c r="O214" s="106"/>
      <c r="P214" s="106"/>
      <c r="Q214" s="107"/>
      <c r="R214" s="106"/>
      <c r="S214" s="106"/>
      <c r="T214" s="106"/>
      <c r="U214" s="106"/>
      <c r="V214" s="108"/>
      <c r="W214" s="120" t="s">
        <v>774</v>
      </c>
      <c r="X214" s="120"/>
      <c r="Y214" s="120"/>
      <c r="Z214" s="120"/>
      <c r="AA214" s="109"/>
      <c r="AB214" s="109"/>
      <c r="AC214" s="110"/>
      <c r="AD214" s="110"/>
      <c r="AE214" s="110"/>
      <c r="AF214" s="107"/>
      <c r="AG214" s="107"/>
      <c r="AH214" s="107"/>
      <c r="AI214" s="107"/>
      <c r="AJ214" s="107"/>
      <c r="AK214" s="107"/>
      <c r="AL214" s="107"/>
      <c r="AM214" s="107"/>
      <c r="AN214" s="107"/>
      <c r="AO214" s="111"/>
      <c r="AP214" s="109"/>
      <c r="AQ214" s="109"/>
      <c r="AR214" s="109"/>
      <c r="AS214" s="109"/>
      <c r="AT214" s="109"/>
      <c r="AU214" s="109"/>
      <c r="AV214" s="109"/>
      <c r="AW214" s="109"/>
      <c r="AX214" s="109"/>
      <c r="AY214" s="109"/>
      <c r="AZ214" s="109"/>
      <c r="BA214" s="109"/>
      <c r="BB214" s="109"/>
      <c r="BC214" s="112"/>
      <c r="BF214" s="105"/>
      <c r="BG214" s="105"/>
      <c r="BH214" s="105"/>
      <c r="BI214" s="105"/>
      <c r="BJ214" s="105"/>
      <c r="BK214" s="105"/>
      <c r="BL214" s="105"/>
      <c r="BM214" s="105"/>
      <c r="BN214" s="105"/>
      <c r="BO214" s="105"/>
      <c r="BP214" s="105"/>
      <c r="BQ214" s="105"/>
      <c r="BR214" s="105"/>
      <c r="BS214" s="105"/>
      <c r="BT214" s="105"/>
      <c r="BU214" s="105"/>
      <c r="BV214" s="105"/>
      <c r="BW214" s="105"/>
      <c r="BX214" s="105"/>
      <c r="BY214" s="105"/>
      <c r="BZ214" s="105"/>
      <c r="CA214" s="105"/>
      <c r="CB214" s="105"/>
      <c r="CC214" s="105"/>
      <c r="CD214" s="105"/>
      <c r="CE214" s="105"/>
      <c r="CF214" s="105"/>
      <c r="CG214" s="105"/>
      <c r="CH214" s="105"/>
      <c r="CI214" s="105"/>
      <c r="CJ214" s="105"/>
      <c r="CK214" s="105"/>
      <c r="CL214" s="105"/>
      <c r="CM214" s="105"/>
      <c r="CN214" s="105"/>
      <c r="CO214" s="105"/>
      <c r="CP214" s="105"/>
      <c r="CQ214" s="105"/>
      <c r="CR214" s="105"/>
      <c r="CS214" s="105"/>
      <c r="CT214" s="105"/>
      <c r="CU214" s="105"/>
      <c r="CV214" s="105"/>
      <c r="CW214" s="105"/>
      <c r="CX214" s="105"/>
      <c r="CY214" s="105"/>
      <c r="CZ214" s="105"/>
      <c r="DA214" s="105"/>
      <c r="DB214" s="105"/>
      <c r="DC214" s="105"/>
      <c r="DD214" s="105"/>
      <c r="DE214" s="105"/>
      <c r="DF214" s="105"/>
      <c r="DG214" s="105"/>
      <c r="DH214" s="105"/>
      <c r="DI214" s="105"/>
      <c r="DJ214" s="105"/>
    </row>
    <row r="215" spans="1:114" s="113" customFormat="1" x14ac:dyDescent="0.25">
      <c r="A215" s="105"/>
      <c r="B215" s="105"/>
      <c r="C215" s="105"/>
      <c r="D215" s="106"/>
      <c r="E215" s="106"/>
      <c r="F215" s="106"/>
      <c r="G215" s="106"/>
      <c r="H215" s="106"/>
      <c r="I215" s="121" t="s">
        <v>775</v>
      </c>
      <c r="J215" s="121"/>
      <c r="K215" s="121"/>
      <c r="L215" s="121"/>
      <c r="M215" s="106"/>
      <c r="N215" s="106"/>
      <c r="O215" s="106"/>
      <c r="P215" s="106"/>
      <c r="Q215" s="107"/>
      <c r="R215" s="106"/>
      <c r="S215" s="106"/>
      <c r="T215" s="106"/>
      <c r="U215" s="106"/>
      <c r="V215" s="108"/>
      <c r="W215" s="122" t="s">
        <v>776</v>
      </c>
      <c r="X215" s="122"/>
      <c r="Y215" s="122"/>
      <c r="Z215" s="122"/>
      <c r="AA215" s="109"/>
      <c r="AB215" s="109"/>
      <c r="AC215" s="110"/>
      <c r="AD215" s="110"/>
      <c r="AE215" s="110"/>
      <c r="AF215" s="107"/>
      <c r="AG215" s="107"/>
      <c r="AH215" s="107"/>
      <c r="AI215" s="107"/>
      <c r="AJ215" s="107"/>
      <c r="AK215" s="107"/>
      <c r="AL215" s="107"/>
      <c r="AM215" s="107"/>
      <c r="AN215" s="107"/>
      <c r="AO215" s="111"/>
      <c r="AP215" s="109"/>
      <c r="AQ215" s="109"/>
      <c r="AR215" s="109"/>
      <c r="AS215" s="109"/>
      <c r="AT215" s="109"/>
      <c r="AU215" s="109"/>
      <c r="AV215" s="109"/>
      <c r="AW215" s="109"/>
      <c r="AX215" s="109"/>
      <c r="AY215" s="109"/>
      <c r="AZ215" s="109"/>
      <c r="BA215" s="109"/>
      <c r="BB215" s="109"/>
      <c r="BC215" s="112"/>
      <c r="BF215" s="105"/>
      <c r="BG215" s="105"/>
      <c r="BH215" s="105"/>
      <c r="BI215" s="105"/>
      <c r="BJ215" s="105"/>
      <c r="BK215" s="105"/>
      <c r="BL215" s="105"/>
      <c r="BM215" s="105"/>
      <c r="BN215" s="105"/>
      <c r="BO215" s="105"/>
      <c r="BP215" s="105"/>
      <c r="BQ215" s="105"/>
      <c r="BR215" s="105"/>
      <c r="BS215" s="105"/>
      <c r="BT215" s="105"/>
      <c r="BU215" s="105"/>
      <c r="BV215" s="105"/>
      <c r="BW215" s="105"/>
      <c r="BX215" s="105"/>
      <c r="BY215" s="105"/>
      <c r="BZ215" s="105"/>
      <c r="CA215" s="105"/>
      <c r="CB215" s="105"/>
      <c r="CC215" s="105"/>
      <c r="CD215" s="105"/>
      <c r="CE215" s="105"/>
      <c r="CF215" s="105"/>
      <c r="CG215" s="105"/>
      <c r="CH215" s="105"/>
      <c r="CI215" s="105"/>
      <c r="CJ215" s="105"/>
      <c r="CK215" s="105"/>
      <c r="CL215" s="105"/>
      <c r="CM215" s="105"/>
      <c r="CN215" s="105"/>
      <c r="CO215" s="105"/>
      <c r="CP215" s="105"/>
      <c r="CQ215" s="105"/>
      <c r="CR215" s="105"/>
      <c r="CS215" s="105"/>
      <c r="CT215" s="105"/>
      <c r="CU215" s="105"/>
      <c r="CV215" s="105"/>
      <c r="CW215" s="105"/>
      <c r="CX215" s="105"/>
      <c r="CY215" s="105"/>
      <c r="CZ215" s="105"/>
      <c r="DA215" s="105"/>
      <c r="DB215" s="105"/>
      <c r="DC215" s="105"/>
      <c r="DD215" s="105"/>
      <c r="DE215" s="105"/>
      <c r="DF215" s="105"/>
      <c r="DG215" s="105"/>
      <c r="DH215" s="105"/>
      <c r="DI215" s="105"/>
      <c r="DJ215" s="105"/>
    </row>
    <row r="216" spans="1:114" s="113" customFormat="1" x14ac:dyDescent="0.25">
      <c r="A216" s="105"/>
      <c r="B216" s="105"/>
      <c r="C216" s="105"/>
      <c r="AB216" s="114"/>
      <c r="BF216" s="105"/>
      <c r="BG216" s="105"/>
      <c r="BH216" s="105"/>
      <c r="BI216" s="105"/>
      <c r="BJ216" s="105"/>
      <c r="BK216" s="105"/>
      <c r="BL216" s="105"/>
      <c r="BM216" s="105"/>
      <c r="BN216" s="105"/>
      <c r="BO216" s="105"/>
      <c r="BP216" s="105"/>
      <c r="BQ216" s="105"/>
      <c r="BR216" s="105"/>
      <c r="BS216" s="105"/>
      <c r="BT216" s="105"/>
      <c r="BU216" s="105"/>
      <c r="BV216" s="105"/>
      <c r="BW216" s="105"/>
      <c r="BX216" s="105"/>
      <c r="BY216" s="105"/>
      <c r="BZ216" s="105"/>
      <c r="CA216" s="105"/>
      <c r="CB216" s="105"/>
      <c r="CC216" s="105"/>
      <c r="CD216" s="105"/>
      <c r="CE216" s="105"/>
      <c r="CF216" s="105"/>
      <c r="CG216" s="105"/>
      <c r="CH216" s="105"/>
      <c r="CI216" s="105"/>
      <c r="CJ216" s="105"/>
      <c r="CK216" s="105"/>
      <c r="CL216" s="105"/>
      <c r="CM216" s="105"/>
      <c r="CN216" s="105"/>
      <c r="CO216" s="105"/>
      <c r="CP216" s="105"/>
      <c r="CQ216" s="105"/>
      <c r="CR216" s="105"/>
      <c r="CS216" s="105"/>
      <c r="CT216" s="105"/>
      <c r="CU216" s="105"/>
      <c r="CV216" s="105"/>
      <c r="CW216" s="105"/>
      <c r="CX216" s="105"/>
      <c r="CY216" s="105"/>
      <c r="CZ216" s="105"/>
      <c r="DA216" s="105"/>
      <c r="DB216" s="105"/>
      <c r="DC216" s="105"/>
      <c r="DD216" s="105"/>
      <c r="DE216" s="105"/>
      <c r="DF216" s="105"/>
      <c r="DG216" s="105"/>
      <c r="DH216" s="105"/>
      <c r="DI216" s="105"/>
      <c r="DJ216" s="105"/>
    </row>
    <row r="217" spans="1:114" s="116" customFormat="1" x14ac:dyDescent="0.25">
      <c r="A217" s="115"/>
      <c r="B217" s="115"/>
      <c r="C217" s="115"/>
      <c r="V217" s="117"/>
      <c r="AB217" s="118"/>
      <c r="BF217" s="115"/>
      <c r="BG217" s="115"/>
      <c r="BH217" s="115"/>
      <c r="BI217" s="115"/>
      <c r="BJ217" s="115"/>
      <c r="BK217" s="115"/>
      <c r="BL217" s="115"/>
      <c r="BM217" s="115"/>
      <c r="BN217" s="115"/>
      <c r="BO217" s="115"/>
      <c r="BP217" s="115"/>
      <c r="BQ217" s="115"/>
      <c r="BR217" s="115"/>
      <c r="BS217" s="115"/>
      <c r="BT217" s="115"/>
      <c r="BU217" s="115"/>
      <c r="BV217" s="115"/>
      <c r="BW217" s="115"/>
      <c r="BX217" s="115"/>
      <c r="BY217" s="115"/>
      <c r="BZ217" s="115"/>
      <c r="CA217" s="115"/>
      <c r="CB217" s="115"/>
      <c r="CC217" s="115"/>
      <c r="CD217" s="115"/>
      <c r="CE217" s="115"/>
      <c r="CF217" s="115"/>
      <c r="CG217" s="115"/>
      <c r="CH217" s="115"/>
      <c r="CI217" s="115"/>
      <c r="CJ217" s="115"/>
      <c r="CK217" s="115"/>
      <c r="CL217" s="115"/>
      <c r="CM217" s="115"/>
      <c r="CN217" s="115"/>
      <c r="CO217" s="115"/>
      <c r="CP217" s="115"/>
      <c r="CQ217" s="115"/>
      <c r="CR217" s="115"/>
      <c r="CS217" s="115"/>
      <c r="CT217" s="115"/>
      <c r="CU217" s="115"/>
      <c r="CV217" s="115"/>
      <c r="CW217" s="115"/>
      <c r="CX217" s="115"/>
      <c r="CY217" s="115"/>
      <c r="CZ217" s="115"/>
      <c r="DA217" s="115"/>
      <c r="DB217" s="115"/>
      <c r="DC217" s="115"/>
      <c r="DD217" s="115"/>
      <c r="DE217" s="115"/>
      <c r="DF217" s="115"/>
      <c r="DG217" s="115"/>
      <c r="DH217" s="115"/>
      <c r="DI217" s="115"/>
      <c r="DJ217" s="115"/>
    </row>
  </sheetData>
  <sheetProtection formatCells="0" formatColumns="0" formatRows="0" insertColumns="0" insertRows="0" insertHyperlinks="0" deleteColumns="0" deleteRows="0" sort="0" autoFilter="0" pivotTables="0"/>
  <autoFilter ref="D28:BC216"/>
  <mergeCells count="11">
    <mergeCell ref="I207:Z207"/>
    <mergeCell ref="D1:BC1"/>
    <mergeCell ref="D3:H3"/>
    <mergeCell ref="I3:BC3"/>
    <mergeCell ref="D4:H4"/>
    <mergeCell ref="I4:BC4"/>
    <mergeCell ref="I208:Z208"/>
    <mergeCell ref="I214:L214"/>
    <mergeCell ref="W214:Z214"/>
    <mergeCell ref="I215:L215"/>
    <mergeCell ref="W215:Z215"/>
  </mergeCells>
  <pageMargins left="0.25" right="0.25" top="0.75" bottom="0.75" header="0.3" footer="0.3"/>
  <pageSetup paperSize="9" scale="25"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REF V6</vt:lpstr>
      <vt:lpstr>'REF V6'!Área_de_impresión</vt:lpstr>
      <vt:lpstr>'REF V6'!Criterios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Comunicacion</cp:lastModifiedBy>
  <cp:lastPrinted>2026-06-10T21:02:15Z</cp:lastPrinted>
  <dcterms:created xsi:type="dcterms:W3CDTF">2026-04-10T02:40:06Z</dcterms:created>
  <dcterms:modified xsi:type="dcterms:W3CDTF">2026-06-12T21:31:27Z</dcterms:modified>
</cp:coreProperties>
</file>